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17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externalReferences>
    <externalReference r:id="rId9"/>
  </externalReferences>
  <definedNames>
    <definedName name="_xlnm._FilterDatabase" localSheetId="0" hidden="1">'Reporte de Formatos'!$A$8:$AI$124</definedName>
    <definedName name="H">'[1]hidden2'!$A$1:$A$2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<sst xmlns="http://schemas.openxmlformats.org/spreadsheetml/2006/main" count="2669" uniqueCount="720">
  <si>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</si>
  <si>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</si>
  <si>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</si>
  <si>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</si>
  <si>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</si>
  <si>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</si>
  <si>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</si>
  <si>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</si>
  <si>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</si>
  <si>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</si>
  <si>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</si>
  <si>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</si>
  <si>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</si>
  <si>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</si>
  <si>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</si>
  <si>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</si>
  <si>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</si>
  <si>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</si>
  <si>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</si>
  <si>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</si>
  <si>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</si>
  <si>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</si>
  <si>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</si>
  <si>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</si>
  <si>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</si>
  <si>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</si>
  <si>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</si>
  <si>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</si>
  <si>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</si>
  <si>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</si>
  <si>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</si>
  <si>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</si>
  <si>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</si>
  <si>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</si>
  <si>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</si>
  <si>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</si>
  <si>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</si>
  <si>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</si>
  <si>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</si>
  <si>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</si>
  <si>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</si>
  <si>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</si>
  <si>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</si>
  <si>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</si>
  <si>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</si>
  <si>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</si>
  <si>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</si>
  <si>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</si>
  <si>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</si>
  <si>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</si>
  <si>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</si>
  <si>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</si>
  <si>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</si>
  <si>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</si>
  <si>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</si>
  <si>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</si>
  <si>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</si>
  <si>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</si>
  <si>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</si>
  <si>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</si>
  <si>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</si>
  <si>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</si>
  <si>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</si>
  <si>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</si>
  <si>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</si>
  <si>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</si>
  <si>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</si>
  <si>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</si>
  <si>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</si>
  <si>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</si>
  <si>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</si>
  <si>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</si>
  <si>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</si>
  <si>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</si>
  <si>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</si>
  <si>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</si>
  <si>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</si>
  <si>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</si>
  <si>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</si>
  <si>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</si>
  <si>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</si>
  <si>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</si>
  <si>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</si>
  <si>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</si>
  <si>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</si>
  <si>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</si>
  <si>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</si>
  <si>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</si>
  <si>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</si>
  <si>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</si>
  <si>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</si>
  <si>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</si>
  <si>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</si>
  <si>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</si>
  <si>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</si>
  <si>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</si>
  <si>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</si>
  <si>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</si>
  <si>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</si>
  <si>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</si>
  <si>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</si>
  <si>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</si>
  <si>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</si>
  <si>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</si>
  <si>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</si>
  <si>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</si>
  <si>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</si>
  <si>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</si>
  <si>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</si>
  <si>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</si>
  <si>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</si>
  <si>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CHIHUAHUA</t>
  </si>
  <si>
    <t>CREEL</t>
  </si>
  <si>
    <t>RECURSOS FINANCIEROS</t>
  </si>
  <si>
    <t>SALDIVAR</t>
  </si>
  <si>
    <t>CESAR LUIS</t>
  </si>
  <si>
    <t>BLANCO</t>
  </si>
  <si>
    <t>BADILLO</t>
  </si>
  <si>
    <t>NORA IVETTE</t>
  </si>
  <si>
    <t>MENDEZ</t>
  </si>
  <si>
    <t>GONZALEZ</t>
  </si>
  <si>
    <t>RAMON FELIPE</t>
  </si>
  <si>
    <t xml:space="preserve">ACOSTA </t>
  </si>
  <si>
    <t>QUINTANA</t>
  </si>
  <si>
    <t>MADERA</t>
  </si>
  <si>
    <t xml:space="preserve">SALAS </t>
  </si>
  <si>
    <t>JUAREZ</t>
  </si>
  <si>
    <t>ALVAREZ</t>
  </si>
  <si>
    <t xml:space="preserve">BLANCO </t>
  </si>
  <si>
    <t>CECILIA SOCORRO</t>
  </si>
  <si>
    <t>LOYA</t>
  </si>
  <si>
    <t>COLOMO</t>
  </si>
  <si>
    <t>MARIA DE JESUS</t>
  </si>
  <si>
    <t xml:space="preserve">GARCIA </t>
  </si>
  <si>
    <t>VARGAS</t>
  </si>
  <si>
    <t>DELICIAS</t>
  </si>
  <si>
    <t>QUEZADA</t>
  </si>
  <si>
    <t>GREGORIO ANTONIO</t>
  </si>
  <si>
    <t xml:space="preserve">RONQUILLO </t>
  </si>
  <si>
    <t>MELENDEZ</t>
  </si>
  <si>
    <t>JUAN GILBERTO</t>
  </si>
  <si>
    <t xml:space="preserve">HERRERA </t>
  </si>
  <si>
    <t>FERNANDEZ</t>
  </si>
  <si>
    <t>Traslado de personal Directivo - 23 al 23</t>
  </si>
  <si>
    <t>MARIA ISELA</t>
  </si>
  <si>
    <t>CUAUHTEMOC</t>
  </si>
  <si>
    <t>LOBERA</t>
  </si>
  <si>
    <t>DIAZ</t>
  </si>
  <si>
    <t>OJINAGA</t>
  </si>
  <si>
    <t>JESUS MANUEL</t>
  </si>
  <si>
    <t>HINOJOS</t>
  </si>
  <si>
    <t>REALIVAZQUEZ</t>
  </si>
  <si>
    <t>TODOS LOS SANTOS DOLORES</t>
  </si>
  <si>
    <t>VILLALOBOS</t>
  </si>
  <si>
    <t>VIGIL</t>
  </si>
  <si>
    <t>JOHNATAN</t>
  </si>
  <si>
    <t>MORALES</t>
  </si>
  <si>
    <t>ANGELICA</t>
  </si>
  <si>
    <t>ORTIZ</t>
  </si>
  <si>
    <t>ALMEIDA</t>
  </si>
  <si>
    <t>CAMARGO</t>
  </si>
  <si>
    <t>BARBIER</t>
  </si>
  <si>
    <t>Viaticos</t>
  </si>
  <si>
    <t>3751-3721</t>
  </si>
  <si>
    <t>Viaticos Y Pasajes Terrestres</t>
  </si>
  <si>
    <t>VIATICOS</t>
  </si>
  <si>
    <t xml:space="preserve">TODO LO QUE GASTO </t>
  </si>
  <si>
    <t>LO QUE DEVOLVIÓ</t>
  </si>
  <si>
    <t>RODRIGUEZ</t>
  </si>
  <si>
    <t>RAMOS</t>
  </si>
  <si>
    <t>MONTES</t>
  </si>
  <si>
    <t>CESAR</t>
  </si>
  <si>
    <t>SALAZAR</t>
  </si>
  <si>
    <t>LOZOYA</t>
  </si>
  <si>
    <t>ANA GABRIELA</t>
  </si>
  <si>
    <t>ACEVEDO</t>
  </si>
  <si>
    <t>CASTRO</t>
  </si>
  <si>
    <t>SAENZ</t>
  </si>
  <si>
    <t>ORALIA EDENI</t>
  </si>
  <si>
    <t>VICTOR HUGO</t>
  </si>
  <si>
    <t>SARABIQUE</t>
  </si>
  <si>
    <t>GARCIA</t>
  </si>
  <si>
    <t>Acudir a los juzgados de primera instancia de lo civil y familiar - 17 al 17</t>
  </si>
  <si>
    <t>Traslado de personal del CEDEHM - 03 al 03</t>
  </si>
  <si>
    <t>CUAUHTEMOC, GUERRERO</t>
  </si>
  <si>
    <t>Acudir a los juzgados de primera instancia de lo civil y familiar - 06 al 06</t>
  </si>
  <si>
    <t>Acudir a reunion con personal del CAVIM y Supervision de Oficinas - 09 al 09</t>
  </si>
  <si>
    <t>Acudir a reunion con personal de la UACJ para el seguimiento al PRONAPRED 2016 - 19 al 19</t>
  </si>
  <si>
    <t>Traslado de personal del área de programas federales - 19 al 19</t>
  </si>
  <si>
    <t>Acudir a impartir taller de Perspectiva de Género a personal de Fislcalia - 23 al 25</t>
  </si>
  <si>
    <t>Acudir al "foro institucional para eliminar la violencia política de género" - 24 al 24</t>
  </si>
  <si>
    <t>Traslado de personal Directivo - 24 al 24</t>
  </si>
  <si>
    <t>Traslado de personal del CEDEHM - 24 al 24</t>
  </si>
  <si>
    <t>Acudir a impartir taller de Perspectiva de Género a personal de Fislcalia - 24 al 24</t>
  </si>
  <si>
    <t>Acudir a impartir taller de Perspectiva de Género a personal de Fislcalia - 25 al 25</t>
  </si>
  <si>
    <t>Traslado de personal directivo - 27 al 27</t>
  </si>
  <si>
    <t>Acudir a las audiencias del públicas con el Gobernador y su equipo de trabajo - 30 al 31</t>
  </si>
  <si>
    <t>Acudir a los juzgados de primera instancia de lo civil y familiar - 30 al 30</t>
  </si>
  <si>
    <t>Acudir a dar mantenimiento a las instalaciones de CAVIM y R.C.P. - 01 al 02</t>
  </si>
  <si>
    <t>Acompañamiento de usuaria a audiencia de formulación - 07 al 08</t>
  </si>
  <si>
    <t>Acudir a reunion con la Coordinadora de CAVIM para tratar asuntos del programa a familiares de victimas de feminicidio - 09 al 11</t>
  </si>
  <si>
    <t>Acudir a la XXVII Sesión Ordinaria de la Comisión de Prevención para el funcionamiento del sistema nacional para prevenir, atender, sancionar y erradicar la violencia contra las mujeres - 13 al 14</t>
  </si>
  <si>
    <t>Acudir a la instalación de la Comisión esécial de delitos Cometidos por Razones de Género - 13 al 14</t>
  </si>
  <si>
    <t>Acudir a reunion de REDAPREV - 15 al 15</t>
  </si>
  <si>
    <t>Acudir a brindar capacitación a abogada de nuevo ingreso - 15 al 17</t>
  </si>
  <si>
    <t>Modulo itinerante ruta creel - 20 al 23</t>
  </si>
  <si>
    <t>Acudir a reunion con el representante de gobierno del estado el Lic. Ramon Galindo para coordinar trabajos respecto a los eventos a realizar el dia 8 de marzo (Conmemoración del dia internacional de lamujer) - 23 al 23</t>
  </si>
  <si>
    <t>Traslado de personal directivo a reunion con e Lic. Ramon Galindo, representante de gobierno del estado en Cd. Juárez - 23 al 23</t>
  </si>
  <si>
    <t>Traslado de personal Directivo - 20 al 20</t>
  </si>
  <si>
    <t xml:space="preserve">Acudir a reunión de entrega-recepcion de oficinas CAVIM Ojinaga - 24 al 24 </t>
  </si>
  <si>
    <t>Modulo itinerante ruta creel - 27 al 02</t>
  </si>
  <si>
    <t>Traslado de equipo y mobiliario para CAVIM - 01 al 01</t>
  </si>
  <si>
    <t>Traslado de personal del Dpto. de programas federales para dar seguimiento a las acciones del programa PRONAPRED - 02 al 02</t>
  </si>
  <si>
    <t>Acudir a dar seguimiento a las acciones del PRONAPRED, entregar material ludico asi como material de difusion - 02 al 02</t>
  </si>
  <si>
    <t>Acudir a reunion con el Movimiento de Mujeres y supervisar oficinas de CEJUM 02 al 02</t>
  </si>
  <si>
    <t>Traslado de personal de Dirección para acudir a reunion con el Movimiento de Mujeres y supervision de oficinas en CEJUM - 02 al 02</t>
  </si>
  <si>
    <t>Traslado de personal del CEDEHM para brindar talleres de prevencion de la violencia a niñas y niños en la comunidad de San Ignacio - 03 al 03</t>
  </si>
  <si>
    <t>Traslado de usuarias del R.C.P. - 03 al 03</t>
  </si>
  <si>
    <t>Modulo itinerante ruta creel - 06 al 09</t>
  </si>
  <si>
    <t>Acudir a representar a la Lic. Emma Saldaña en evento a realizarse en el marco de la conmemoración del dia internacional de la mujer - 07 al 08</t>
  </si>
  <si>
    <t>Acudir a reunion con la directora del ICHMujer y con el Secretario de Gobierno - 06 al 07</t>
  </si>
  <si>
    <t>Acudir a evento a realizarse en marco de la conmemoracion del dia internacional de la mujer Cine-Debate</t>
  </si>
  <si>
    <t>Acudir a evento a realizarse en marco de la conmemoracion del dia internacional de la mujer Conversatorio - 07 al 09</t>
  </si>
  <si>
    <t>Acudir a evento a realizarse en marco de la conmemoracion del dia internacional de la mujer Capacitación con tema de Derechos Humanos de las Mujeres</t>
  </si>
  <si>
    <t>Acudir a evento a realizarse en marco de la conmemoracion del dia internacional de la mujer Conversatorio - 08 al 09</t>
  </si>
  <si>
    <t>Acudir a impartir conferencia en el marco del Día Internacional de la Mujer y apoyo al Dpto. de Educación y Sensibilización de Género</t>
  </si>
  <si>
    <t>Acudir a cubrir eventos del 8 de marzo, Conmemoración Día Internacional de la Mujer</t>
  </si>
  <si>
    <t>Acudir a las oficinas del CAVIM Juárez, y a audiencia de la Comisión Estatal de Derechos Humanos.</t>
  </si>
  <si>
    <t>Modulo itinerante ruta creel - 13 al 16</t>
  </si>
  <si>
    <t>Acudir a reunion con el Fiscal Gral, el Secretario de Gobierno y Vicky Caraveo - 13 al 14</t>
  </si>
  <si>
    <t>Traslado de personal directivo - 13 al 14</t>
  </si>
  <si>
    <t>Acudir a los juzgados de primera instancia de lo civil y familiar - 03 al 03</t>
  </si>
  <si>
    <t>Traslado de personal del CEDEHM - 17 al 17</t>
  </si>
  <si>
    <t>Acudir a CAVIM Juárez a checar activo fijo para entrega recepcion - 21 al 22</t>
  </si>
  <si>
    <t>Modulo itinerante ruta creel - 21 al 23</t>
  </si>
  <si>
    <t>Acompañamiento de usuaria para prsentar queja ante la CNDH - 22 al 22</t>
  </si>
  <si>
    <t>Traslado de personal para acudir a firma de convenio en el INFORAJ - 23 al 23</t>
  </si>
  <si>
    <t>Acudir a reunion de trabajo del proyecto de comunicaciónes del ICHMujeres - 24 al 25</t>
  </si>
  <si>
    <t>Revisión del terreno para la creación del Centro de Justicia en Cuauhtémoc</t>
  </si>
  <si>
    <t>Traslado de personal del CEDEHM - 25</t>
  </si>
  <si>
    <t>Modulo itinerante ruta creel - 27 al 30</t>
  </si>
  <si>
    <t>Acudir a impartir taller de perspectiva de género a personal de la presidencia municipal - 27 al 27</t>
  </si>
  <si>
    <t>Traslado de personal del área de capacitación para que acudan a impartir taller de perspectiva de género a personal de la presidencia municipal - 27 al 27</t>
  </si>
  <si>
    <t>Traslado de personal directivo - 21 al 21</t>
  </si>
  <si>
    <t>Traslado y acompañamiento de usuaria a Cd. Juárez - 27 al 27</t>
  </si>
  <si>
    <t>Acudir a reunion de trabajo con el fiscal general para tratatr asuntos respecto a la seguridad - 14 al 15</t>
  </si>
  <si>
    <t>Acudir a impartir conferencia al funcionariado municipal - 28 al 28</t>
  </si>
  <si>
    <t>Acudir a taller de prevención del suicidio  - 27 al 27</t>
  </si>
  <si>
    <t>Acudir a la entrega-recepcion de CAVIM - 28 al 29</t>
  </si>
  <si>
    <t>Acudir a capacitación de la jornada de sencibilización y formación para atender a hijas e hijos de victimas de violencia de género en la pareja - 29 al 01</t>
  </si>
  <si>
    <t>Traslado de escritorios y mamparas  a CAVIM Chihuahua - 29 al 29</t>
  </si>
  <si>
    <t>Acudir a la Cd. de Chihuahua para interponer denuncia de usuaria.</t>
  </si>
  <si>
    <t>Acudir a reunión del Frente Nacional Feminista - 30 al 03</t>
  </si>
  <si>
    <t>Acudir a los juzgados de primera instancia de lo civil y familiar - 31 al 31</t>
  </si>
  <si>
    <t>CA20170001</t>
  </si>
  <si>
    <t>CA20170002</t>
  </si>
  <si>
    <t>CA20170003</t>
  </si>
  <si>
    <t>CA20170004</t>
  </si>
  <si>
    <t>CA20170005</t>
  </si>
  <si>
    <t>CA20170006</t>
  </si>
  <si>
    <t>CA20170007</t>
  </si>
  <si>
    <t>CA20170008</t>
  </si>
  <si>
    <t>CA20170009</t>
  </si>
  <si>
    <t>CA20170010</t>
  </si>
  <si>
    <t>CA20170011</t>
  </si>
  <si>
    <t>CA20170012</t>
  </si>
  <si>
    <t>CA20170013</t>
  </si>
  <si>
    <t>CA20170014</t>
  </si>
  <si>
    <t>CA20170015</t>
  </si>
  <si>
    <t>CA20170016</t>
  </si>
  <si>
    <t>CA20170017</t>
  </si>
  <si>
    <t>CA20170018</t>
  </si>
  <si>
    <t>CA20170019</t>
  </si>
  <si>
    <t>CA20170020</t>
  </si>
  <si>
    <t>CA20170021</t>
  </si>
  <si>
    <t>CA20170022</t>
  </si>
  <si>
    <t>CA20170023</t>
  </si>
  <si>
    <t>CA20170024</t>
  </si>
  <si>
    <t>CA20170025</t>
  </si>
  <si>
    <t>CA20170026</t>
  </si>
  <si>
    <t>CA20170027</t>
  </si>
  <si>
    <t>CA20170028</t>
  </si>
  <si>
    <t>CA20170029</t>
  </si>
  <si>
    <t>CA20170030</t>
  </si>
  <si>
    <t>CA20170031</t>
  </si>
  <si>
    <t>CA20170032</t>
  </si>
  <si>
    <t>CA20170033</t>
  </si>
  <si>
    <t>CA20170034</t>
  </si>
  <si>
    <t>CA20170035</t>
  </si>
  <si>
    <t>CA20170036</t>
  </si>
  <si>
    <t>CA20170037</t>
  </si>
  <si>
    <t>CA20170038</t>
  </si>
  <si>
    <t>CA20170039</t>
  </si>
  <si>
    <t>CA20170040</t>
  </si>
  <si>
    <t>CA20170041</t>
  </si>
  <si>
    <t>CA20170042</t>
  </si>
  <si>
    <t>CA20170043</t>
  </si>
  <si>
    <t>CA20170044</t>
  </si>
  <si>
    <t>CA20170045</t>
  </si>
  <si>
    <t>CA20170046</t>
  </si>
  <si>
    <t>CA20170047</t>
  </si>
  <si>
    <t>CA20170048</t>
  </si>
  <si>
    <t>CA20170049</t>
  </si>
  <si>
    <t>CA20170050</t>
  </si>
  <si>
    <t>CA20170051</t>
  </si>
  <si>
    <t>CA20170052</t>
  </si>
  <si>
    <t>CA20170053</t>
  </si>
  <si>
    <t>CA20170054</t>
  </si>
  <si>
    <t>CA20170055</t>
  </si>
  <si>
    <t>CA20170056</t>
  </si>
  <si>
    <t>CA20170057</t>
  </si>
  <si>
    <t>CA20170058</t>
  </si>
  <si>
    <t>CA20170059</t>
  </si>
  <si>
    <t>CA20170060</t>
  </si>
  <si>
    <t>CA20170061</t>
  </si>
  <si>
    <t>CA20170062</t>
  </si>
  <si>
    <t>CA20170063</t>
  </si>
  <si>
    <t>CA20170064</t>
  </si>
  <si>
    <t>CA20170065</t>
  </si>
  <si>
    <t>CA20170066</t>
  </si>
  <si>
    <t>CA20170067</t>
  </si>
  <si>
    <t>CA20170068</t>
  </si>
  <si>
    <t>CA20170069</t>
  </si>
  <si>
    <t>CA20170070</t>
  </si>
  <si>
    <t>CA20170071</t>
  </si>
  <si>
    <t>CA20170072</t>
  </si>
  <si>
    <t>CA20170073</t>
  </si>
  <si>
    <t>CA20170074</t>
  </si>
  <si>
    <t>CA20170075</t>
  </si>
  <si>
    <t>CA20170076</t>
  </si>
  <si>
    <t>CA20170077</t>
  </si>
  <si>
    <t>CA20170078</t>
  </si>
  <si>
    <t>CA20170079</t>
  </si>
  <si>
    <t>CA20170080</t>
  </si>
  <si>
    <t>CA20170081</t>
  </si>
  <si>
    <t>CA20170082</t>
  </si>
  <si>
    <t>CA20170083</t>
  </si>
  <si>
    <t>CA20170084</t>
  </si>
  <si>
    <t>CA20170085</t>
  </si>
  <si>
    <t>CA20170086</t>
  </si>
  <si>
    <t>CA20170087</t>
  </si>
  <si>
    <t>CA20170088</t>
  </si>
  <si>
    <t>CA20170089</t>
  </si>
  <si>
    <t>CA20170090</t>
  </si>
  <si>
    <t>CA20170091</t>
  </si>
  <si>
    <t>CA20170092</t>
  </si>
  <si>
    <t>CA20170093</t>
  </si>
  <si>
    <t>CA20170094</t>
  </si>
  <si>
    <t>CA20170095</t>
  </si>
  <si>
    <t>CA20170096</t>
  </si>
  <si>
    <t>CA20170097</t>
  </si>
  <si>
    <t>CA20170098</t>
  </si>
  <si>
    <t>CA20170099</t>
  </si>
  <si>
    <t>CA20170100</t>
  </si>
  <si>
    <t>CA20170101</t>
  </si>
  <si>
    <t>CA20170102</t>
  </si>
  <si>
    <t>CA20170103</t>
  </si>
  <si>
    <t>CA20170104</t>
  </si>
  <si>
    <t>CA20170105</t>
  </si>
  <si>
    <t>CA20170106</t>
  </si>
  <si>
    <t>CA20170107</t>
  </si>
  <si>
    <t>CA20170108</t>
  </si>
  <si>
    <t>CA20170109</t>
  </si>
  <si>
    <t>CA20170110</t>
  </si>
  <si>
    <t>CA20170111</t>
  </si>
  <si>
    <t>CA20170112</t>
  </si>
  <si>
    <t>CA20170113</t>
  </si>
  <si>
    <t>CA20170114</t>
  </si>
  <si>
    <t>CA20170115</t>
  </si>
  <si>
    <t>CA20170116</t>
  </si>
  <si>
    <t>CA20170117</t>
  </si>
  <si>
    <t>OJINAGA, GUERRERO</t>
  </si>
  <si>
    <t xml:space="preserve">WENNDY OLIVIA </t>
  </si>
  <si>
    <t>ARAIZA</t>
  </si>
  <si>
    <t>MAURICIO</t>
  </si>
  <si>
    <t xml:space="preserve">AGUIRRE </t>
  </si>
  <si>
    <t xml:space="preserve">EMMA </t>
  </si>
  <si>
    <t>SALDAÑA</t>
  </si>
  <si>
    <t xml:space="preserve">MIRTA IVONNE </t>
  </si>
  <si>
    <t xml:space="preserve">SALCIDO </t>
  </si>
  <si>
    <t>SÁENZ</t>
  </si>
  <si>
    <t>RONQUILLO</t>
  </si>
  <si>
    <t>RUBEN GRACIANO</t>
  </si>
  <si>
    <t>DÍAZ</t>
  </si>
  <si>
    <t xml:space="preserve">JESUS MANUEL </t>
  </si>
  <si>
    <t xml:space="preserve">HINOJOS </t>
  </si>
  <si>
    <t xml:space="preserve">DORA </t>
  </si>
  <si>
    <t>MENDOZA</t>
  </si>
  <si>
    <t>HIDALGO DEL PARRAL</t>
  </si>
  <si>
    <t xml:space="preserve">MAYRA </t>
  </si>
  <si>
    <t>ESTRADA</t>
  </si>
  <si>
    <t>BURCIAGA</t>
  </si>
  <si>
    <t>CIUDAD DE MÉXICO</t>
  </si>
  <si>
    <t xml:space="preserve">BRENDA </t>
  </si>
  <si>
    <t xml:space="preserve">ELIZABETH </t>
  </si>
  <si>
    <t>OZAETA PEREA</t>
  </si>
  <si>
    <t xml:space="preserve">NAVA </t>
  </si>
  <si>
    <t>SJ, SI, SISO, SR</t>
  </si>
  <si>
    <t>BO,SI,SJ,TA</t>
  </si>
  <si>
    <t>MIRTA IVONNE</t>
  </si>
  <si>
    <t>SJ, SI, SR</t>
  </si>
  <si>
    <t>OLLIVIER</t>
  </si>
  <si>
    <t>DESPLAS</t>
  </si>
  <si>
    <t>MARIANA FLOR</t>
  </si>
  <si>
    <t xml:space="preserve">ALMA YESSENIA </t>
  </si>
  <si>
    <t>MORUA</t>
  </si>
  <si>
    <t>TULE</t>
  </si>
  <si>
    <t>LUCIA HORTENSIA</t>
  </si>
  <si>
    <t>CHAVIRA</t>
  </si>
  <si>
    <t xml:space="preserve">MYRNA </t>
  </si>
  <si>
    <t>NCG</t>
  </si>
  <si>
    <t>BUENAVENTURA, ASCENCION</t>
  </si>
  <si>
    <t>SJ, SI, TA</t>
  </si>
  <si>
    <t>SALAS</t>
  </si>
  <si>
    <t>SJ, BO, SI, TA</t>
  </si>
  <si>
    <t>MANUELA OLIVIA</t>
  </si>
  <si>
    <t>HOLGUIN</t>
  </si>
  <si>
    <t>SATEVO</t>
  </si>
  <si>
    <t>SAN IGNACIO DE ARARECO</t>
  </si>
  <si>
    <t>EMMA</t>
  </si>
  <si>
    <t xml:space="preserve">DAISY </t>
  </si>
  <si>
    <t xml:space="preserve">HOLGUIN </t>
  </si>
  <si>
    <t>FONTES</t>
  </si>
  <si>
    <t>Acudir a capacitación de la jornada de sensibilización y formación para atender a hijas e hijos de victimas de violencia de género en la pareja - 29 al 01</t>
  </si>
  <si>
    <t>GUACHOCHI</t>
  </si>
  <si>
    <t>REBECA AIDE</t>
  </si>
  <si>
    <t xml:space="preserve">DELGADO </t>
  </si>
  <si>
    <t>PARRAL</t>
  </si>
  <si>
    <t>SOCORRO GUADALUPE</t>
  </si>
  <si>
    <t xml:space="preserve">ARREOLA </t>
  </si>
  <si>
    <t>PALMA</t>
  </si>
  <si>
    <t>CANCELADO</t>
  </si>
  <si>
    <t xml:space="preserve">MARCO ANTONIO </t>
  </si>
  <si>
    <t xml:space="preserve">PIZARRO </t>
  </si>
  <si>
    <t>MURGUÍA</t>
  </si>
  <si>
    <t>VIANNEY CRISTINA</t>
  </si>
  <si>
    <t>RAMIREZ</t>
  </si>
  <si>
    <t>KARLA EUNICE</t>
  </si>
  <si>
    <t>CARDONA</t>
  </si>
  <si>
    <t>MARINA AIDE</t>
  </si>
  <si>
    <t xml:space="preserve">ADAME </t>
  </si>
  <si>
    <t>MORGA</t>
  </si>
  <si>
    <t>GABRIELA BRIZETH</t>
  </si>
  <si>
    <t>VALDEZ</t>
  </si>
  <si>
    <t>CISNEROS</t>
  </si>
  <si>
    <t>ABOGADO</t>
  </si>
  <si>
    <t>COORDINACIÓN EJECUTIVA</t>
  </si>
  <si>
    <t>ABOGADA</t>
  </si>
  <si>
    <t>COORDINADORA ADMINISTRATIVA</t>
  </si>
  <si>
    <t>DIRECCIÓN</t>
  </si>
  <si>
    <t>JEFA CAVIM GUACHOCHI</t>
  </si>
  <si>
    <t>SUPERVISORA DE PSICOLOGÍA</t>
  </si>
  <si>
    <t>MANTENIMIENTO</t>
  </si>
  <si>
    <t>ADMINISTRATIVA</t>
  </si>
  <si>
    <t>SUPERVISORA DE JURÍDICO</t>
  </si>
  <si>
    <t>CLAUDIA ELVIRA</t>
  </si>
  <si>
    <t>DIRECTORA GENERAL</t>
  </si>
  <si>
    <t>CHOFER</t>
  </si>
  <si>
    <t>JEFE DEL DEPARTAMENTO JURÍDICO</t>
  </si>
  <si>
    <t>INTENDENTE</t>
  </si>
  <si>
    <t>JEFA CAVIM MADERA</t>
  </si>
  <si>
    <t>CAPACITADORA</t>
  </si>
  <si>
    <t>JEFA DEL DEPARTAMENTO DE ACOSO Y HOSTIGAMIENTO</t>
  </si>
  <si>
    <t>ASISTENTE DE DIRECCIÓN</t>
  </si>
  <si>
    <t>TRABAJADORA SOCIAL</t>
  </si>
  <si>
    <t>JEFA DEPTO DE COMUNICACIÓN</t>
  </si>
  <si>
    <t>TRADUCTORA</t>
  </si>
  <si>
    <t>JEFA CAVIM CREEL</t>
  </si>
  <si>
    <t>SUPERVISOR ADMVO.</t>
  </si>
  <si>
    <t>KARLA</t>
  </si>
  <si>
    <t>ARELLANO</t>
  </si>
  <si>
    <t>ORNELAS</t>
  </si>
  <si>
    <t>VELO</t>
  </si>
  <si>
    <t>NOELIA GUILLERMINA</t>
  </si>
  <si>
    <t>VILLAR</t>
  </si>
  <si>
    <t>RUBALCABA</t>
  </si>
  <si>
    <t xml:space="preserve">SOCORRO IRENE </t>
  </si>
  <si>
    <t>ESPARZA</t>
  </si>
  <si>
    <t>REVELES</t>
  </si>
  <si>
    <t>IRMA ANGELICA</t>
  </si>
  <si>
    <t>ESCARCEGA</t>
  </si>
  <si>
    <t>MARTINEZ</t>
  </si>
  <si>
    <t xml:space="preserve">MARIEL CELESTE </t>
  </si>
  <si>
    <t>LOZANO</t>
  </si>
  <si>
    <t>MENDIOLA</t>
  </si>
  <si>
    <t>ROJELIO</t>
  </si>
  <si>
    <t>CHICO</t>
  </si>
  <si>
    <t xml:space="preserve">GEORGINA </t>
  </si>
  <si>
    <t>CHAVEZ</t>
  </si>
  <si>
    <t>PRIETO</t>
  </si>
  <si>
    <t>RIVA PALACIO</t>
  </si>
  <si>
    <t xml:space="preserve">ROCIO </t>
  </si>
  <si>
    <t>LOPEZ</t>
  </si>
  <si>
    <t>ARAGON</t>
  </si>
  <si>
    <t xml:space="preserve">MONTSERRAT </t>
  </si>
  <si>
    <t>CRUZ</t>
  </si>
  <si>
    <t>VAZQUEZ</t>
  </si>
  <si>
    <t>VIOLETA IDALY</t>
  </si>
  <si>
    <t>BRIANO</t>
  </si>
  <si>
    <t>QUERETARO</t>
  </si>
  <si>
    <t>JEFA DEL DEPARTAMENTO DE EDUCACIÓN EN GÉNERO</t>
  </si>
  <si>
    <t>JEFA DEL DEPTO. DE EDUCACIÓN EN GÉNERO</t>
  </si>
  <si>
    <t>JEFA CAVIM NVO. CASAS GRANDES</t>
  </si>
  <si>
    <t>JEFA CAVIM CAMARGO</t>
  </si>
  <si>
    <t>Enero a Marzo 2017</t>
  </si>
  <si>
    <t>http://www.institutochihuahuensedelamujer.gob.mx/Fracciones/FIX/25-4-2017-FIX-CA20170079.pdf</t>
  </si>
  <si>
    <t>http://www.institutochihuahuensedelamujer.gob.mx/Fracciones/FIX/25-4-2017-FIX-CA20170081.pdf</t>
  </si>
  <si>
    <t>http://www.institutochihuahuensedelamujer.gob.mx/Fracciones/FIX/25-4-2017-FIX-CA20170082.pdf</t>
  </si>
  <si>
    <t>http://www.institutochihuahuensedelamujer.gob.mx/Fracciones/FIX/25-4-2017-FIX-CA20170087.pdf</t>
  </si>
  <si>
    <t>http://www.institutochihuahuensedelamujer.gob.mx/Fracciones/FIX/25-4-2017-FIX-CA20170093.pdf</t>
  </si>
  <si>
    <t>http://www.institutochihuahuensedelamujer.gob.mx/Fracciones/FIX/25-4-2017-FIX-CA20170094.pdf</t>
  </si>
  <si>
    <t>http://www.institutochihuahuensedelamujer.gob.mx/Fracciones/FIX/25-4-2017-FIX-CA20170117.pdf</t>
  </si>
  <si>
    <t>CA20170001 Incluye informe de actividades</t>
  </si>
  <si>
    <t>CA20170002 Incluye informe de actividades</t>
  </si>
  <si>
    <t>CA20170003 Incluye informe de actividades</t>
  </si>
  <si>
    <t>CA20170004 Incluye informe de actividades</t>
  </si>
  <si>
    <t>CA20170005 Incluye informe de actividades</t>
  </si>
  <si>
    <t>CA20170006 Incluye informe de actividades</t>
  </si>
  <si>
    <t>CA20170007 Incluye informe de actividades</t>
  </si>
  <si>
    <t>CA20170008 Incluye informe de actividades</t>
  </si>
  <si>
    <t>CA20170009 Incluye informe de actividades</t>
  </si>
  <si>
    <t>CA20170010 Incluye informe de actividades</t>
  </si>
  <si>
    <t>CA20170011 Incluye informe de actividades</t>
  </si>
  <si>
    <t>CA20170012 Incluye informe de actividades</t>
  </si>
  <si>
    <t>CA20170013 Incluye informe de actividades</t>
  </si>
  <si>
    <t>CA20170014 Incluye informe de actividades</t>
  </si>
  <si>
    <t>CA20170015 Incluye informe de actividades</t>
  </si>
  <si>
    <t>CA20170016 Incluye informe de actividades</t>
  </si>
  <si>
    <t>CA20170017 Incluye informe de actividades</t>
  </si>
  <si>
    <t>CA20170018 Incluye informe de actividades</t>
  </si>
  <si>
    <t>CA20170019 Incluye informe de actividades</t>
  </si>
  <si>
    <t>CA20170020 Incluye informe de actividades</t>
  </si>
  <si>
    <t>CA20170021 Incluye informe de actividades</t>
  </si>
  <si>
    <t>CA20170022 Incluye informe de actividades</t>
  </si>
  <si>
    <t>CA20170023 Incluye informe de actividades</t>
  </si>
  <si>
    <t>CA20170024 Incluye informe de actividades</t>
  </si>
  <si>
    <t>CA20170025 Incluye informe de actividades</t>
  </si>
  <si>
    <t>CA20170026 Incluye informe de actividades</t>
  </si>
  <si>
    <t>CA20170027 Incluye informe de actividades</t>
  </si>
  <si>
    <t>CA20170029 Incluye informe de actividades</t>
  </si>
  <si>
    <t>CA20170030 Incluye informe de actividades</t>
  </si>
  <si>
    <t>CA20170031 Incluye informe de actividades</t>
  </si>
  <si>
    <t>CA20170032 Incluye informe de actividades</t>
  </si>
  <si>
    <t>CA20170033 Incluye informe de actividades</t>
  </si>
  <si>
    <t>CA20170034 Incluye informe de actividades</t>
  </si>
  <si>
    <t>CA20170035 Incluye informe de actividades</t>
  </si>
  <si>
    <t>CA20170036 Incluye informe de actividades</t>
  </si>
  <si>
    <t>CA20170037 Incluye informe de actividades</t>
  </si>
  <si>
    <t>CA20170038 Incluye informe de actividades</t>
  </si>
  <si>
    <t>CA20170039 Incluye informe de actividades</t>
  </si>
  <si>
    <t>CA20170040 Incluye informe de actividades</t>
  </si>
  <si>
    <t>CA20170041 Incluye informe de actividades</t>
  </si>
  <si>
    <t>CA20170042 Incluye informe de actividades</t>
  </si>
  <si>
    <t>CA20170043 Incluye informe de actividades</t>
  </si>
  <si>
    <t>CA20170044 Incluye informe de actividades</t>
  </si>
  <si>
    <t>CA20170045 Incluye informe de actividades</t>
  </si>
  <si>
    <t>CA20170046 Incluye informe de actividades</t>
  </si>
  <si>
    <t>CA20170047 Incluye informe de actividades</t>
  </si>
  <si>
    <t>CA20170048 Incluye informe de actividades</t>
  </si>
  <si>
    <t>CA20170049 Incluye informe de actividades</t>
  </si>
  <si>
    <t>CA20170050 Incluye informe de actividades</t>
  </si>
  <si>
    <t>CA20170051 Incluye informe de actividades</t>
  </si>
  <si>
    <t>CA20170052 Incluye informe de actividades</t>
  </si>
  <si>
    <t>CA20170053 Incluye informe de actividades</t>
  </si>
  <si>
    <t>CA20170054 Incluye informe de actividades</t>
  </si>
  <si>
    <t>CA20170055 Incluye informe de actividades</t>
  </si>
  <si>
    <t>CA20170056 Incluye informe de actividades</t>
  </si>
  <si>
    <t>CA20170057 Incluye informe de actividades</t>
  </si>
  <si>
    <t>CA20170058 Incluye informe de actividades</t>
  </si>
  <si>
    <t>CA20170059 Incluye informe de actividades</t>
  </si>
  <si>
    <t>CA20170060 Incluye informe de actividades</t>
  </si>
  <si>
    <t>CA20170061 Incluye informe de actividades</t>
  </si>
  <si>
    <t>CA20170062 Incluye informe de actividades</t>
  </si>
  <si>
    <t>CA20170063 Incluye informe de actividades</t>
  </si>
  <si>
    <t>CA20170064 Incluye informe de actividades</t>
  </si>
  <si>
    <t>CA20170065 Incluye informe de actividades</t>
  </si>
  <si>
    <t>CA20170066 Incluye informe de actividades</t>
  </si>
  <si>
    <t>CA20170067 Incluye informe de actividades</t>
  </si>
  <si>
    <t>CA20170068 Incluye informe de actividades</t>
  </si>
  <si>
    <t>CA20170069 Incluye informe de actividades</t>
  </si>
  <si>
    <t>CA20170070 Incluye informe de actividades</t>
  </si>
  <si>
    <t>CA20170071 Incluye informe de actividades</t>
  </si>
  <si>
    <t>CA20170072 Incluye informe de actividades</t>
  </si>
  <si>
    <t>CA20170073 Incluye informe de actividades</t>
  </si>
  <si>
    <t>CA20170074 Incluye informe de actividades</t>
  </si>
  <si>
    <t>CA20170075 Incluye informe de actividades</t>
  </si>
  <si>
    <t>CA20170076 Incluye informe de actividades</t>
  </si>
  <si>
    <t>CA20170077 Incluye informe de actividades</t>
  </si>
  <si>
    <t>CA20170078 Incluye informe de actividades</t>
  </si>
  <si>
    <t>CA20170079 Incluye informe de actividades</t>
  </si>
  <si>
    <t>CA20170080 Incluye informe de actividades</t>
  </si>
  <si>
    <t>CA20170081 Incluye informe de actividades</t>
  </si>
  <si>
    <t>CA20170082 Incluye informe de actividades</t>
  </si>
  <si>
    <t>CA20170083 Incluye informe de actividades</t>
  </si>
  <si>
    <t>CA20170084 Incluye informe de actividades</t>
  </si>
  <si>
    <t>CA20170085 Incluye informe de actividades</t>
  </si>
  <si>
    <t>CA20170086 Incluye informe de actividades</t>
  </si>
  <si>
    <t>CA20170087 Incluye informe de actividades</t>
  </si>
  <si>
    <t>CA20170088 Incluye informe de actividades</t>
  </si>
  <si>
    <t>CA20170089 Incluye informe de actividades</t>
  </si>
  <si>
    <t>CA20170091 Incluye informe de actividades</t>
  </si>
  <si>
    <t>CA20170092 Incluye informe de actividades</t>
  </si>
  <si>
    <t>CA20170093 Incluye informe de actividades</t>
  </si>
  <si>
    <t>CA20170094 Incluye informe de actividades</t>
  </si>
  <si>
    <t>CA20170095 Incluye informe de actividades</t>
  </si>
  <si>
    <t>CA20170096 Incluye informe de actividades</t>
  </si>
  <si>
    <t>CA20170097 Incluye informe de actividades</t>
  </si>
  <si>
    <t>CA20170099 Incluye informe de actividades</t>
  </si>
  <si>
    <t>CA20170101 Incluye informe de actividades</t>
  </si>
  <si>
    <t>CA20170103 Incluye informe de actividades</t>
  </si>
  <si>
    <t>CA20170104 Incluye informe de actividades</t>
  </si>
  <si>
    <t>CA20170105 Incluye informe de actividades</t>
  </si>
  <si>
    <t>CA20170108 Incluye informe de actividades</t>
  </si>
  <si>
    <t>CA20170109 Incluye informe de actividades</t>
  </si>
  <si>
    <t>CA20170110 Incluye informe de actividades</t>
  </si>
  <si>
    <t>CA20170112 Incluye informe de actividades</t>
  </si>
  <si>
    <t>CA20170113 Incluye informe de actividades</t>
  </si>
  <si>
    <t>CA20170114 Incluye informe de actividades</t>
  </si>
  <si>
    <t>CA20170117 Incluye informe de actividades</t>
  </si>
  <si>
    <t>Pendiente comprobacion de gastos a la fecha</t>
  </si>
  <si>
    <t>http://www.institutochihuahuensedelamujer.gob.mx/Fracciones/FIX/27-4-2017-FIX-Normas-viaticos.pdf</t>
  </si>
  <si>
    <t>http://www.institutochihuahuensedelamujer.gob.mx/Fracciones/FIX/25-4-2017-FIX-CA20170001.pdf</t>
  </si>
  <si>
    <t>http://www.institutochihuahuensedelamujer.gob.mx/Fracciones/FIX/25-4-2017-FIX-CA20170002.pdf</t>
  </si>
  <si>
    <t>http://www.institutochihuahuensedelamujer.gob.mx/Fracciones/FIX/25-4-2017-FIX-CA20170003.pdf</t>
  </si>
  <si>
    <t>http://www.institutochihuahuensedelamujer.gob.mx/Fracciones/FIX/25-4-2017-FIX-CA20170004.pdf</t>
  </si>
  <si>
    <t>http://www.institutochihuahuensedelamujer.gob.mx/Fracciones/FIX/25-4-2017-FIX-CA20170005.pdf</t>
  </si>
  <si>
    <t>http://www.institutochihuahuensedelamujer.gob.mx/Fracciones/FIX/25-4-2017-FIX-CA20170006.pdf</t>
  </si>
  <si>
    <t>http://www.institutochihuahuensedelamujer.gob.mx/Fracciones/FIX/25-4-2017-FIX-CA20170007.pdf</t>
  </si>
  <si>
    <t>http://www.institutochihuahuensedelamujer.gob.mx/Fracciones/FIX/25-4-2017-FIX-CA20170008.pdf</t>
  </si>
  <si>
    <t>http://www.institutochihuahuensedelamujer.gob.mx/Fracciones/FIX/25-4-2017-FIX-CA20170009.pdf</t>
  </si>
  <si>
    <t>http://www.institutochihuahuensedelamujer.gob.mx/Fracciones/FIX/25-4-2017-FIX-CA20170010.pdf</t>
  </si>
  <si>
    <t>http://www.institutochihuahuensedelamujer.gob.mx/Fracciones/FIX/25-4-2017-FIX-CA20170011.pdf</t>
  </si>
  <si>
    <t>http://www.institutochihuahuensedelamujer.gob.mx/Fracciones/FIX/25-4-2017-FIX-CA20170012.pdf</t>
  </si>
  <si>
    <t>http://www.institutochihuahuensedelamujer.gob.mx/Fracciones/FIX/25-4-2017-FIX-CA20170013.pdf</t>
  </si>
  <si>
    <t>http://www.institutochihuahuensedelamujer.gob.mx/Fracciones/FIX/25-4-2017-FIX-CA20170014.pdf</t>
  </si>
  <si>
    <t>http://www.institutochihuahuensedelamujer.gob.mx/Fracciones/FIX/25-4-2017-FIX-CA20170015.pdf</t>
  </si>
  <si>
    <t>http://www.institutochihuahuensedelamujer.gob.mx/Fracciones/FIX/25-4-2017-FIX-CA20170016.pdf</t>
  </si>
  <si>
    <t>http://www.institutochihuahuensedelamujer.gob.mx/Fracciones/FIX/25-4-2017-FIX-CA20170017.pdf</t>
  </si>
  <si>
    <t>http://www.institutochihuahuensedelamujer.gob.mx/Fracciones/FIX/25-4-2017-FIX-CA20170018.pdf</t>
  </si>
  <si>
    <t>http://www.institutochihuahuensedelamujer.gob.mx/Fracciones/FIX/25-4-2017-FIX-CA20170019.pdf</t>
  </si>
  <si>
    <t>http://www.institutochihuahuensedelamujer.gob.mx/Fracciones/FIX/25-4-2017-FIX-CA20170020.pdf</t>
  </si>
  <si>
    <t>http://www.institutochihuahuensedelamujer.gob.mx/Fracciones/FIX/25-4-2017-FIX-CA20170021.pdf</t>
  </si>
  <si>
    <t>http://www.institutochihuahuensedelamujer.gob.mx/Fracciones/FIX/25-4-2017-FIX-CA20170022.pdf</t>
  </si>
  <si>
    <t>http://www.institutochihuahuensedelamujer.gob.mx/Fracciones/FIX/25-4-2017-FIX-CA20170023.pdf</t>
  </si>
  <si>
    <t>http://www.institutochihuahuensedelamujer.gob.mx/Fracciones/FIX/25-4-2017-FIX-CA20170024.pdf</t>
  </si>
  <si>
    <t>http://www.institutochihuahuensedelamujer.gob.mx/Fracciones/FIX/25-4-2017-FIX-CA20170025.pdf</t>
  </si>
  <si>
    <t>http://www.institutochihuahuensedelamujer.gob.mx/Fracciones/FIX/25-4-2017-FIX-CA20170026.pdf</t>
  </si>
  <si>
    <t>http://www.institutochihuahuensedelamujer.gob.mx/Fracciones/FIX/25-4-2017-FIX-CA20170027.pdf</t>
  </si>
  <si>
    <t>http://www.institutochihuahuensedelamujer.gob.mx/Fracciones/FIX/25-4-2017-FIX-CA20170029.pdf</t>
  </si>
  <si>
    <t>http://www.institutochihuahuensedelamujer.gob.mx/Fracciones/FIX/25-4-2017-FIX-CA20170030.pdf</t>
  </si>
  <si>
    <t>http://www.institutochihuahuensedelamujer.gob.mx/Fracciones/FIX/25-4-2017-FIX-CA20170031.pdf</t>
  </si>
  <si>
    <t>http://www.institutochihuahuensedelamujer.gob.mx/Fracciones/FIX/25-4-2017-FIX-CA20170032.pdf</t>
  </si>
  <si>
    <t>http://www.institutochihuahuensedelamujer.gob.mx/Fracciones/FIX/25-4-2017-FIX-CA20170033.pdf</t>
  </si>
  <si>
    <t>http://www.institutochihuahuensedelamujer.gob.mx/Fracciones/FIX/25-4-2017-FIX-CA20170034.pdf</t>
  </si>
  <si>
    <t>http://www.institutochihuahuensedelamujer.gob.mx/Fracciones/FIX/25-4-2017-FIX-CA20170035.pdf</t>
  </si>
  <si>
    <t>http://www.institutochihuahuensedelamujer.gob.mx/Fracciones/FIX/25-4-2017-FIX-CA20170036.pdf</t>
  </si>
  <si>
    <t>http://www.institutochihuahuensedelamujer.gob.mx/Fracciones/FIX/25-4-2017-FIX-CA20170037.pdf</t>
  </si>
  <si>
    <t>http://www.institutochihuahuensedelamujer.gob.mx/Fracciones/FIX/25-4-2017-FIX-CA20170038.pdf</t>
  </si>
  <si>
    <t>http://www.institutochihuahuensedelamujer.gob.mx/Fracciones/FIX/25-4-2017-FIX-CA20170040.pdf</t>
  </si>
  <si>
    <t>http://www.institutochihuahuensedelamujer.gob.mx/Fracciones/FIX/25-4-2017-FIX-CA20170041.pdf</t>
  </si>
  <si>
    <t>http://www.institutochihuahuensedelamujer.gob.mx/Fracciones/FIX/25-4-2017-FIX-CA20170042.pdf</t>
  </si>
  <si>
    <t>http://www.institutochihuahuensedelamujer.gob.mx/Fracciones/FIX/25-4-2017-FIX-CA20170043.pdf</t>
  </si>
  <si>
    <t>http://www.institutochihuahuensedelamujer.gob.mx/Fracciones/FIX/25-4-2017-FIX-CA20170044.pdf</t>
  </si>
  <si>
    <t>http://www.institutochihuahuensedelamujer.gob.mx/Fracciones/FIX/25-4-2017-FIX-CA20170045.pdf</t>
  </si>
  <si>
    <t>http://www.institutochihuahuensedelamujer.gob.mx/Fracciones/FIX/25-4-2017-FIX-CA20170046.pdf</t>
  </si>
  <si>
    <t>http://www.institutochihuahuensedelamujer.gob.mx/Fracciones/FIX/25-4-2017-FIX-CA20170047.pdf</t>
  </si>
  <si>
    <t>http://www.institutochihuahuensedelamujer.gob.mx/Fracciones/FIX/25-4-2017-FIX-CA20170049.pdf</t>
  </si>
  <si>
    <t>http://www.institutochihuahuensedelamujer.gob.mx/Fracciones/FIX/25-4-2017-FIX-CA20170050.pdf</t>
  </si>
  <si>
    <t>http://www.institutochihuahuensedelamujer.gob.mx/Fracciones/FIX/25-4-2017-FIX-CA20170051.pdf</t>
  </si>
  <si>
    <t>http://www.institutochihuahuensedelamujer.gob.mx/Fracciones/FIX/25-4-2017-FIX-CA20170052.pdf</t>
  </si>
  <si>
    <t>http://www.institutochihuahuensedelamujer.gob.mx/Fracciones/FIX/25-4-2017-FIX-CA20170053.pdf</t>
  </si>
  <si>
    <t>http://www.institutochihuahuensedelamujer.gob.mx/Fracciones/FIX/25-4-2017-FIX-CA20170054.pdf</t>
  </si>
  <si>
    <t>http://www.institutochihuahuensedelamujer.gob.mx/Fracciones/FIX/25-4-2017-FIX-CA20170055.pdf</t>
  </si>
  <si>
    <t>http://www.institutochihuahuensedelamujer.gob.mx/Fracciones/FIX/25-4-2017-FIX-CA20170056.pdf</t>
  </si>
  <si>
    <t>http://www.institutochihuahuensedelamujer.gob.mx/Fracciones/FIX/25-4-2017-FIX-CA20170057.pdf</t>
  </si>
  <si>
    <t>http://www.institutochihuahuensedelamujer.gob.mx/Fracciones/FIX/25-4-2017-FIX-CA20170058.pdf</t>
  </si>
  <si>
    <t>http://www.institutochihuahuensedelamujer.gob.mx/Fracciones/FIX/25-4-2017-FIX-CA20170059.pdf</t>
  </si>
  <si>
    <t>http://www.institutochihuahuensedelamujer.gob.mx/Fracciones/FIX/25-4-2017-FIX-CA20170060.pdf</t>
  </si>
  <si>
    <t>http://www.institutochihuahuensedelamujer.gob.mx/Fracciones/FIX/25-4-2017-FIX-CA20170062.pdf</t>
  </si>
  <si>
    <t>http://www.institutochihuahuensedelamujer.gob.mx/Fracciones/FIX/25-4-2017-FIX-CA20170063.pdf</t>
  </si>
  <si>
    <t>http://www.institutochihuahuensedelamujer.gob.mx/Fracciones/FIX/25-4-2017-FIX-CA20170064.pdf</t>
  </si>
  <si>
    <t>http://www.institutochihuahuensedelamujer.gob.mx/Fracciones/FIX/25-4-2017-FIX-CA20170065.pdf</t>
  </si>
  <si>
    <t>http://www.institutochihuahuensedelamujer.gob.mx/Fracciones/FIX/25-4-2017-FIX-CA20170066.pdf</t>
  </si>
  <si>
    <t>http://www.institutochihuahuensedelamujer.gob.mx/Fracciones/FIX/25-4-2017-FIX-CA20170067.pdf</t>
  </si>
  <si>
    <t>http://www.institutochihuahuensedelamujer.gob.mx/Fracciones/FIX/25-4-2017-FIX-CA20170068.pdf</t>
  </si>
  <si>
    <t>http://www.institutochihuahuensedelamujer.gob.mx/Fracciones/FIX/25-4-2017-FIX-CA20170069.pdf</t>
  </si>
  <si>
    <t>http://www.institutochihuahuensedelamujer.gob.mx/Fracciones/FIX/25-4-2017-FIX-CA20170070.pdf</t>
  </si>
  <si>
    <t>http://www.institutochihuahuensedelamujer.gob.mx/Fracciones/FIX/25-4-2017-FIX-CA20170071.pdf</t>
  </si>
  <si>
    <t>http://www.institutochihuahuensedelamujer.gob.mx/Fracciones/FIX/25-4-2017-FIX-CA20170072.pdf</t>
  </si>
  <si>
    <t>http://www.institutochihuahuensedelamujer.gob.mx/Fracciones/FIX/25-4-2017-FIX-CA20170073.pdf</t>
  </si>
  <si>
    <t>http://www.institutochihuahuensedelamujer.gob.mx/Fracciones/FIX/25-4-2017-FIX-CA20170074.pdf</t>
  </si>
  <si>
    <t>http://www.institutochihuahuensedelamujer.gob.mx/Fracciones/FIX/25-4-2017-FIX-CA20170075.pdf</t>
  </si>
  <si>
    <t>http://www.institutochihuahuensedelamujer.gob.mx/Fracciones/FIX/25-4-2017-FIX-CA20170076.pdf</t>
  </si>
  <si>
    <t>http://www.institutochihuahuensedelamujer.gob.mx/Fracciones/FIX/25-4-2017-FIX-CA20170077.pdf</t>
  </si>
  <si>
    <t>http://www.institutochihuahuensedelamujer.gob.mx/Fracciones/FIX/25-4-2017-FIX-CA20170078.pdf</t>
  </si>
  <si>
    <t>http://www.institutochihuahuensedelamujer.gob.mx/Fracciones/FIX/25-4-2017-FIX-CA20170080.pdf</t>
  </si>
  <si>
    <t>http://www.institutochihuahuensedelamujer.gob.mx/Fracciones/FIX/25-4-2017-FIX-CA20170083.pdf</t>
  </si>
  <si>
    <t>http://www.institutochihuahuensedelamujer.gob.mx/Fracciones/FIX/25-4-2017-FIX-CA20170084.pdf</t>
  </si>
  <si>
    <t>http://www.institutochihuahuensedelamujer.gob.mx/Fracciones/FIX/25-4-2017-FIX-CA20170085.pdf</t>
  </si>
  <si>
    <t>http://www.institutochihuahuensedelamujer.gob.mx/Fracciones/FIX/25-4-2017-FIX-CA20170086.pdf</t>
  </si>
  <si>
    <t>http://www.institutochihuahuensedelamujer.gob.mx/Fracciones/FIX/25-4-2017-FIX-CA20170088.pdf</t>
  </si>
  <si>
    <t>http://www.institutochihuahuensedelamujer.gob.mx/Fracciones/FIX/25-4-2017-FIX-CA20170089.pdf</t>
  </si>
  <si>
    <t>http://www.institutochihuahuensedelamujer.gob.mx/Fracciones/FIX/25-4-2017-FIX-CA20170091.pdf</t>
  </si>
  <si>
    <t>http://www.institutochihuahuensedelamujer.gob.mx/Fracciones/FIX/25-4-2017-FIX-CA20170092.pdf</t>
  </si>
  <si>
    <t>http://www.institutochihuahuensedelamujer.gob.mx/Fracciones/FIX/25-4-2017-FIX-CA20170095.pdf</t>
  </si>
  <si>
    <t>http://www.institutochihuahuensedelamujer.gob.mx/Fracciones/FIX/25-4-2017-FIX-CA20170096.pdf</t>
  </si>
  <si>
    <t>http://www.institutochihuahuensedelamujer.gob.mx/Fracciones/FIX/25-4-2017-FIX-CA20170097.pdf</t>
  </si>
  <si>
    <t>http://www.institutochihuahuensedelamujer.gob.mx/Fracciones/FIX/25-4-2017-FIX-CA20170099.pdf</t>
  </si>
  <si>
    <t>http://www.institutochihuahuensedelamujer.gob.mx/Fracciones/FIX/25-4-2017-FIX-CA20170101.pdf</t>
  </si>
  <si>
    <t>http://www.institutochihuahuensedelamujer.gob.mx/Fracciones/FIX/25-4-2017-FIX-CA20170103.pdf</t>
  </si>
  <si>
    <t>http://www.institutochihuahuensedelamujer.gob.mx/Fracciones/FIX/25-4-2017-FIX-CA20170104.pdf</t>
  </si>
  <si>
    <t>http://www.institutochihuahuensedelamujer.gob.mx/Fracciones/FIX/25-4-2017-FIX-CA20170105.pdf</t>
  </si>
  <si>
    <t>http://www.institutochihuahuensedelamujer.gob.mx/Fracciones/FIX/25-4-2017-FIX-CA20170108.pdf</t>
  </si>
  <si>
    <t>http://www.institutochihuahuensedelamujer.gob.mx/Fracciones/FIX/25-4-2017-FIX-CA20170109.pdf</t>
  </si>
  <si>
    <t>http://www.institutochihuahuensedelamujer.gob.mx/Fracciones/FIX/25-4-2017-FIX-CA20170110.pdf</t>
  </si>
  <si>
    <t>http://www.institutochihuahuensedelamujer.gob.mx/Fracciones/FIX/25-4-2017-FIX-CA20170112.pdf</t>
  </si>
  <si>
    <t>http://www.institutochihuahuensedelamujer.gob.mx/Fracciones/FIX/25-4-2017-FIX-CA20170114.pdf</t>
  </si>
  <si>
    <t>http://www.institutochihuahuensedelamujer.gob.mx/Fracciones/FIX/25-4-2017-FIX-CA20170048.pdf</t>
  </si>
  <si>
    <t>http://www.institutochihuahuensedelamujer.gob.mx/Fracciones/FIX/25-4-2017-FIX-CA20170061.pdf</t>
  </si>
  <si>
    <t>http://www.institutochihuahuensedelamujer.gob.mx/Fracciones/FIX/25-4-2017-FIX-CA20170039.pdf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</si>
</sst>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Eras Medium IT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Eras Medium IT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44" fillId="0" borderId="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Fill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44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 vertic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172" fontId="0" fillId="36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34" fillId="0" borderId="0" xfId="46" applyAlignment="1" applyProtection="1">
      <alignment/>
      <protection/>
    </xf>
    <xf numFmtId="0" fontId="34" fillId="0" borderId="0" xfId="46" applyAlignment="1" applyProtection="1">
      <alignment vertical="center"/>
      <protection/>
    </xf>
    <xf numFmtId="0" fontId="34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ICHM-08\Scanner\Users\ICHMADMIN\Downloads\F-IX-A%20Gastos%20de%20vi&#225;t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IX/25-4-2017-FIX-CA20170001.pdf" TargetMode="External" /><Relationship Id="rId2" Type="http://schemas.openxmlformats.org/officeDocument/2006/relationships/hyperlink" Target="http://www.institutochihuahuensedelamujer.gob.mx/Fracciones/FIX/25-4-2017-FIX-CA20170002.pdf" TargetMode="External" /><Relationship Id="rId3" Type="http://schemas.openxmlformats.org/officeDocument/2006/relationships/hyperlink" Target="http://www.institutochihuahuensedelamujer.gob.mx/Fracciones/FIX/25-4-2017-FIX-CA20170003.pdf" TargetMode="External" /><Relationship Id="rId4" Type="http://schemas.openxmlformats.org/officeDocument/2006/relationships/hyperlink" Target="http://www.institutochihuahuensedelamujer.gob.mx/Fracciones/FIX/25-4-2017-FIX-CA20170004.pdf" TargetMode="External" /><Relationship Id="rId5" Type="http://schemas.openxmlformats.org/officeDocument/2006/relationships/hyperlink" Target="http://www.institutochihuahuensedelamujer.gob.mx/Fracciones/FIX/25-4-2017-FIX-CA20170011.pdf" TargetMode="External" /><Relationship Id="rId6" Type="http://schemas.openxmlformats.org/officeDocument/2006/relationships/hyperlink" Target="http://www.institutochihuahuensedelamujer.gob.mx/Fracciones/FIX/25-4-2017-FIX-CA20170012.pdf" TargetMode="External" /><Relationship Id="rId7" Type="http://schemas.openxmlformats.org/officeDocument/2006/relationships/hyperlink" Target="http://www.institutochihuahuensedelamujer.gob.mx/Fracciones/FIX/25-4-2017-FIX-CA20170013.pdf" TargetMode="External" /><Relationship Id="rId8" Type="http://schemas.openxmlformats.org/officeDocument/2006/relationships/hyperlink" Target="http://www.institutochihuahuensedelamujer.gob.mx/Fracciones/FIX/25-4-2017-FIX-CA20170014.pdf" TargetMode="External" /><Relationship Id="rId9" Type="http://schemas.openxmlformats.org/officeDocument/2006/relationships/hyperlink" Target="http://www.institutochihuahuensedelamujer.gob.mx/Fracciones/FIX/25-4-2017-FIX-CA20170015.pdf" TargetMode="External" /><Relationship Id="rId10" Type="http://schemas.openxmlformats.org/officeDocument/2006/relationships/hyperlink" Target="http://www.institutochihuahuensedelamujer.gob.mx/Fracciones/FIX/25-4-2017-FIX-CA20170016.pdf" TargetMode="External" /><Relationship Id="rId11" Type="http://schemas.openxmlformats.org/officeDocument/2006/relationships/hyperlink" Target="http://www.institutochihuahuensedelamujer.gob.mx/Fracciones/FIX/25-4-2017-FIX-CA20170017.pdf" TargetMode="External" /><Relationship Id="rId12" Type="http://schemas.openxmlformats.org/officeDocument/2006/relationships/hyperlink" Target="http://www.institutochihuahuensedelamujer.gob.mx/Fracciones/FIX/25-4-2017-FIX-CA20170018.pdf" TargetMode="External" /><Relationship Id="rId13" Type="http://schemas.openxmlformats.org/officeDocument/2006/relationships/hyperlink" Target="http://www.institutochihuahuensedelamujer.gob.mx/Fracciones/FIX/25-4-2017-FIX-CA20170019.pdf" TargetMode="External" /><Relationship Id="rId14" Type="http://schemas.openxmlformats.org/officeDocument/2006/relationships/hyperlink" Target="http://www.institutochihuahuensedelamujer.gob.mx/Fracciones/FIX/25-4-2017-FIX-CA20170020.pdf" TargetMode="External" /><Relationship Id="rId15" Type="http://schemas.openxmlformats.org/officeDocument/2006/relationships/hyperlink" Target="http://www.institutochihuahuensedelamujer.gob.mx/Fracciones/FIX/25-4-2017-FIX-CA20170021.pdf" TargetMode="External" /><Relationship Id="rId16" Type="http://schemas.openxmlformats.org/officeDocument/2006/relationships/hyperlink" Target="http://www.institutochihuahuensedelamujer.gob.mx/Fracciones/FIX/25-4-2017-FIX-CA20170022.pdf" TargetMode="External" /><Relationship Id="rId17" Type="http://schemas.openxmlformats.org/officeDocument/2006/relationships/hyperlink" Target="http://www.institutochihuahuensedelamujer.gob.mx/Fracciones/FIX/25-4-2017-FIX-CA20170023.pdf" TargetMode="External" /><Relationship Id="rId18" Type="http://schemas.openxmlformats.org/officeDocument/2006/relationships/hyperlink" Target="http://www.institutochihuahuensedelamujer.gob.mx/Fracciones/FIX/25-4-2017-FIX-CA20170024.pdf" TargetMode="External" /><Relationship Id="rId19" Type="http://schemas.openxmlformats.org/officeDocument/2006/relationships/hyperlink" Target="http://www.institutochihuahuensedelamujer.gob.mx/Fracciones/FIX/25-4-2017-FIX-CA20170025.pdf" TargetMode="External" /><Relationship Id="rId20" Type="http://schemas.openxmlformats.org/officeDocument/2006/relationships/hyperlink" Target="http://www.institutochihuahuensedelamujer.gob.mx/Fracciones/FIX/25-4-2017-FIX-CA20170026.pdf" TargetMode="External" /><Relationship Id="rId21" Type="http://schemas.openxmlformats.org/officeDocument/2006/relationships/hyperlink" Target="http://www.institutochihuahuensedelamujer.gob.mx/Fracciones/FIX/25-4-2017-FIX-CA20170027.pdf" TargetMode="External" /><Relationship Id="rId22" Type="http://schemas.openxmlformats.org/officeDocument/2006/relationships/hyperlink" Target="http://www.institutochihuahuensedelamujer.gob.mx/Fracciones/FIX/25-4-2017-FIX-CA20170029.pdf" TargetMode="External" /><Relationship Id="rId23" Type="http://schemas.openxmlformats.org/officeDocument/2006/relationships/hyperlink" Target="http://www.institutochihuahuensedelamujer.gob.mx/Fracciones/FIX/25-4-2017-FIX-CA20170030.pdf" TargetMode="External" /><Relationship Id="rId24" Type="http://schemas.openxmlformats.org/officeDocument/2006/relationships/hyperlink" Target="http://www.institutochihuahuensedelamujer.gob.mx/Fracciones/FIX/25-4-2017-FIX-CA20170031.pdf" TargetMode="External" /><Relationship Id="rId25" Type="http://schemas.openxmlformats.org/officeDocument/2006/relationships/hyperlink" Target="http://www.institutochihuahuensedelamujer.gob.mx/Fracciones/FIX/25-4-2017-FIX-CA20170032.pdf" TargetMode="External" /><Relationship Id="rId26" Type="http://schemas.openxmlformats.org/officeDocument/2006/relationships/hyperlink" Target="http://www.institutochihuahuensedelamujer.gob.mx/Fracciones/FIX/25-4-2017-FIX-CA20170033.pdf" TargetMode="External" /><Relationship Id="rId27" Type="http://schemas.openxmlformats.org/officeDocument/2006/relationships/hyperlink" Target="http://www.institutochihuahuensedelamujer.gob.mx/Fracciones/FIX/25-4-2017-FIX-CA20170034.pdf" TargetMode="External" /><Relationship Id="rId28" Type="http://schemas.openxmlformats.org/officeDocument/2006/relationships/hyperlink" Target="http://www.institutochihuahuensedelamujer.gob.mx/Fracciones/FIX/25-4-2017-FIX-CA20170035.pdf" TargetMode="External" /><Relationship Id="rId29" Type="http://schemas.openxmlformats.org/officeDocument/2006/relationships/hyperlink" Target="http://www.institutochihuahuensedelamujer.gob.mx/Fracciones/FIX/25-4-2017-FIX-CA20170036.pdf" TargetMode="External" /><Relationship Id="rId30" Type="http://schemas.openxmlformats.org/officeDocument/2006/relationships/hyperlink" Target="http://www.institutochihuahuensedelamujer.gob.mx/Fracciones/FIX/25-4-2017-FIX-CA20170037.pdf" TargetMode="External" /><Relationship Id="rId31" Type="http://schemas.openxmlformats.org/officeDocument/2006/relationships/hyperlink" Target="http://www.institutochihuahuensedelamujer.gob.mx/Fracciones/FIX/25-4-2017-FIX-CA20170038.pdf" TargetMode="External" /><Relationship Id="rId32" Type="http://schemas.openxmlformats.org/officeDocument/2006/relationships/hyperlink" Target="http://www.institutochihuahuensedelamujer.gob.mx/Fracciones/FIX/25-4-2017-FIX-CA20170039.pdf" TargetMode="External" /><Relationship Id="rId33" Type="http://schemas.openxmlformats.org/officeDocument/2006/relationships/hyperlink" Target="http://www.institutochihuahuensedelamujer.gob.mx/Fracciones/FIX/25-4-2017-FIX-CA20170040.pdf" TargetMode="External" /><Relationship Id="rId34" Type="http://schemas.openxmlformats.org/officeDocument/2006/relationships/hyperlink" Target="http://www.institutochihuahuensedelamujer.gob.mx/Fracciones/FIX/25-4-2017-FIX-CA20170041.pdf" TargetMode="External" /><Relationship Id="rId35" Type="http://schemas.openxmlformats.org/officeDocument/2006/relationships/hyperlink" Target="http://www.institutochihuahuensedelamujer.gob.mx/Fracciones/FIX/25-4-2017-FIX-CA20170042.pdf" TargetMode="External" /><Relationship Id="rId36" Type="http://schemas.openxmlformats.org/officeDocument/2006/relationships/hyperlink" Target="http://www.institutochihuahuensedelamujer.gob.mx/Fracciones/FIX/25-4-2017-FIX-CA20170043.pdf" TargetMode="External" /><Relationship Id="rId37" Type="http://schemas.openxmlformats.org/officeDocument/2006/relationships/hyperlink" Target="http://www.institutochihuahuensedelamujer.gob.mx/Fracciones/FIX/25-4-2017-FIX-CA20170044.pdf" TargetMode="External" /><Relationship Id="rId38" Type="http://schemas.openxmlformats.org/officeDocument/2006/relationships/hyperlink" Target="http://www.institutochihuahuensedelamujer.gob.mx/Fracciones/FIX/25-4-2017-FIX-CA20170045.pdf" TargetMode="External" /><Relationship Id="rId39" Type="http://schemas.openxmlformats.org/officeDocument/2006/relationships/hyperlink" Target="http://www.institutochihuahuensedelamujer.gob.mx/Fracciones/FIX/25-4-2017-FIX-CA20170046.pdf" TargetMode="External" /><Relationship Id="rId40" Type="http://schemas.openxmlformats.org/officeDocument/2006/relationships/hyperlink" Target="http://www.institutochihuahuensedelamujer.gob.mx/Fracciones/FIX/25-4-2017-FIX-CA20170047.pdf" TargetMode="External" /><Relationship Id="rId41" Type="http://schemas.openxmlformats.org/officeDocument/2006/relationships/hyperlink" Target="http://www.institutochihuahuensedelamujer.gob.mx/Fracciones/FIX/25-4-2017-FIX-CA20170048.pdf" TargetMode="External" /><Relationship Id="rId42" Type="http://schemas.openxmlformats.org/officeDocument/2006/relationships/hyperlink" Target="http://www.institutochihuahuensedelamujer.gob.mx/Fracciones/FIX/25-4-2017-FIX-CA20170099.pdf" TargetMode="External" /><Relationship Id="rId43" Type="http://schemas.openxmlformats.org/officeDocument/2006/relationships/hyperlink" Target="http://www.institutochihuahuensedelamujer.gob.mx/Fracciones/FIX/25-4-2017-FIX-CA20170101.pdf" TargetMode="External" /><Relationship Id="rId44" Type="http://schemas.openxmlformats.org/officeDocument/2006/relationships/hyperlink" Target="http://www.institutochihuahuensedelamujer.gob.mx/Fracciones/FIX/25-4-2017-FIX-CA20170112.pdf" TargetMode="External" /><Relationship Id="rId45" Type="http://schemas.openxmlformats.org/officeDocument/2006/relationships/hyperlink" Target="http://www.institutochihuahuensedelamujer.gob.mx/Fracciones/FIX/25-4-2017-FIX-CA20170114.pdf" TargetMode="External" /><Relationship Id="rId46" Type="http://schemas.openxmlformats.org/officeDocument/2006/relationships/hyperlink" Target="http://www.institutochihuahuensedelamujer.gob.mx/Fracciones/FIX/25-4-2017-FIX-CA20170117.pdf" TargetMode="External" /><Relationship Id="rId47" Type="http://schemas.openxmlformats.org/officeDocument/2006/relationships/hyperlink" Target="http://www.institutochihuahuensedelamujer.gob.mx/Fracciones/FIX/25-4-2017-FIX-CA20170005.pdf" TargetMode="External" /><Relationship Id="rId48" Type="http://schemas.openxmlformats.org/officeDocument/2006/relationships/hyperlink" Target="http://www.institutochihuahuensedelamujer.gob.mx/Fracciones/FIX/25-4-2017-FIX-CA20170006.pdf" TargetMode="External" /><Relationship Id="rId49" Type="http://schemas.openxmlformats.org/officeDocument/2006/relationships/hyperlink" Target="http://www.institutochihuahuensedelamujer.gob.mx/Fracciones/FIX/25-4-2017-FIX-CA20170007.pdf" TargetMode="External" /><Relationship Id="rId50" Type="http://schemas.openxmlformats.org/officeDocument/2006/relationships/hyperlink" Target="http://www.institutochihuahuensedelamujer.gob.mx/Fracciones/FIX/25-4-2017-FIX-CA20170008.pdf" TargetMode="External" /><Relationship Id="rId51" Type="http://schemas.openxmlformats.org/officeDocument/2006/relationships/hyperlink" Target="http://www.institutochihuahuensedelamujer.gob.mx/Fracciones/FIX/25-4-2017-FIX-CA20170009.pdf" TargetMode="External" /><Relationship Id="rId52" Type="http://schemas.openxmlformats.org/officeDocument/2006/relationships/hyperlink" Target="http://www.institutochihuahuensedelamujer.gob.mx/Fracciones/FIX/25-4-2017-FIX-CA20170010.pdf" TargetMode="External" /><Relationship Id="rId53" Type="http://schemas.openxmlformats.org/officeDocument/2006/relationships/hyperlink" Target="http://www.institutochihuahuensedelamujer.gob.mx/Fracciones/FIX/25-4-2017-FIX-CA20170049.pdf" TargetMode="External" /><Relationship Id="rId54" Type="http://schemas.openxmlformats.org/officeDocument/2006/relationships/hyperlink" Target="http://www.institutochihuahuensedelamujer.gob.mx/Fracciones/FIX/25-4-2017-FIX-CA20170050.pdf" TargetMode="External" /><Relationship Id="rId55" Type="http://schemas.openxmlformats.org/officeDocument/2006/relationships/hyperlink" Target="http://www.institutochihuahuensedelamujer.gob.mx/Fracciones/FIX/25-4-2017-FIX-CA20170051.pdf" TargetMode="External" /><Relationship Id="rId56" Type="http://schemas.openxmlformats.org/officeDocument/2006/relationships/hyperlink" Target="http://www.institutochihuahuensedelamujer.gob.mx/Fracciones/FIX/25-4-2017-FIX-CA20170052.pdf" TargetMode="External" /><Relationship Id="rId57" Type="http://schemas.openxmlformats.org/officeDocument/2006/relationships/hyperlink" Target="http://www.institutochihuahuensedelamujer.gob.mx/Fracciones/FIX/25-4-2017-FIX-CA20170053.pdf" TargetMode="External" /><Relationship Id="rId58" Type="http://schemas.openxmlformats.org/officeDocument/2006/relationships/hyperlink" Target="http://www.institutochihuahuensedelamujer.gob.mx/Fracciones/FIX/25-4-2017-FIX-CA20170054.pdf" TargetMode="External" /><Relationship Id="rId59" Type="http://schemas.openxmlformats.org/officeDocument/2006/relationships/hyperlink" Target="http://www.institutochihuahuensedelamujer.gob.mx/Fracciones/FIX/25-4-2017-FIX-CA20170055.pdf" TargetMode="External" /><Relationship Id="rId60" Type="http://schemas.openxmlformats.org/officeDocument/2006/relationships/hyperlink" Target="http://www.institutochihuahuensedelamujer.gob.mx/Fracciones/FIX/25-4-2017-FIX-CA20170056.pdf" TargetMode="External" /><Relationship Id="rId61" Type="http://schemas.openxmlformats.org/officeDocument/2006/relationships/hyperlink" Target="http://www.institutochihuahuensedelamujer.gob.mx/Fracciones/FIX/25-4-2017-FIX-CA20170057.pdf" TargetMode="External" /><Relationship Id="rId62" Type="http://schemas.openxmlformats.org/officeDocument/2006/relationships/hyperlink" Target="http://www.institutochihuahuensedelamujer.gob.mx/Fracciones/FIX/25-4-2017-FIX-CA20170058.pdf" TargetMode="External" /><Relationship Id="rId63" Type="http://schemas.openxmlformats.org/officeDocument/2006/relationships/hyperlink" Target="http://www.institutochihuahuensedelamujer.gob.mx/Fracciones/FIX/25-4-2017-FIX-CA20170059.pdf" TargetMode="External" /><Relationship Id="rId64" Type="http://schemas.openxmlformats.org/officeDocument/2006/relationships/hyperlink" Target="http://www.institutochihuahuensedelamujer.gob.mx/Fracciones/FIX/25-4-2017-FIX-CA20170060.pdf" TargetMode="External" /><Relationship Id="rId65" Type="http://schemas.openxmlformats.org/officeDocument/2006/relationships/hyperlink" Target="http://www.institutochihuahuensedelamujer.gob.mx/Fracciones/FIX/25-4-2017-FIX-CA20170061.pdf" TargetMode="External" /><Relationship Id="rId66" Type="http://schemas.openxmlformats.org/officeDocument/2006/relationships/hyperlink" Target="http://www.institutochihuahuensedelamujer.gob.mx/Fracciones/FIX/25-4-2017-FIX-CA20170062.pdf" TargetMode="External" /><Relationship Id="rId67" Type="http://schemas.openxmlformats.org/officeDocument/2006/relationships/hyperlink" Target="http://www.institutochihuahuensedelamujer.gob.mx/Fracciones/FIX/25-4-2017-FIX-CA20170063.pdf" TargetMode="External" /><Relationship Id="rId68" Type="http://schemas.openxmlformats.org/officeDocument/2006/relationships/hyperlink" Target="http://www.institutochihuahuensedelamujer.gob.mx/Fracciones/FIX/25-4-2017-FIX-CA20170064.pdf" TargetMode="External" /><Relationship Id="rId69" Type="http://schemas.openxmlformats.org/officeDocument/2006/relationships/hyperlink" Target="http://www.institutochihuahuensedelamujer.gob.mx/Fracciones/FIX/25-4-2017-FIX-CA20170065.pdf" TargetMode="External" /><Relationship Id="rId70" Type="http://schemas.openxmlformats.org/officeDocument/2006/relationships/hyperlink" Target="http://www.institutochihuahuensedelamujer.gob.mx/Fracciones/FIX/25-4-2017-FIX-CA20170066.pdf" TargetMode="External" /><Relationship Id="rId71" Type="http://schemas.openxmlformats.org/officeDocument/2006/relationships/hyperlink" Target="http://www.institutochihuahuensedelamujer.gob.mx/Fracciones/FIX/25-4-2017-FIX-CA20170067.pdf" TargetMode="External" /><Relationship Id="rId72" Type="http://schemas.openxmlformats.org/officeDocument/2006/relationships/hyperlink" Target="http://www.institutochihuahuensedelamujer.gob.mx/Fracciones/FIX/25-4-2017-FIX-CA20170068.pdf" TargetMode="External" /><Relationship Id="rId73" Type="http://schemas.openxmlformats.org/officeDocument/2006/relationships/hyperlink" Target="http://www.institutochihuahuensedelamujer.gob.mx/Fracciones/FIX/25-4-2017-FIX-CA20170069.pdf" TargetMode="External" /><Relationship Id="rId74" Type="http://schemas.openxmlformats.org/officeDocument/2006/relationships/hyperlink" Target="http://www.institutochihuahuensedelamujer.gob.mx/Fracciones/FIX/25-4-2017-FIX-CA20170070.pdf" TargetMode="External" /><Relationship Id="rId75" Type="http://schemas.openxmlformats.org/officeDocument/2006/relationships/hyperlink" Target="http://www.institutochihuahuensedelamujer.gob.mx/Fracciones/FIX/25-4-2017-FIX-CA20170071.pdf" TargetMode="External" /><Relationship Id="rId76" Type="http://schemas.openxmlformats.org/officeDocument/2006/relationships/hyperlink" Target="http://www.institutochihuahuensedelamujer.gob.mx/Fracciones/FIX/25-4-2017-FIX-CA20170072.pdf" TargetMode="External" /><Relationship Id="rId77" Type="http://schemas.openxmlformats.org/officeDocument/2006/relationships/hyperlink" Target="http://www.institutochihuahuensedelamujer.gob.mx/Fracciones/FIX/25-4-2017-FIX-CA20170073.pdf" TargetMode="External" /><Relationship Id="rId78" Type="http://schemas.openxmlformats.org/officeDocument/2006/relationships/hyperlink" Target="http://www.institutochihuahuensedelamujer.gob.mx/Fracciones/FIX/25-4-2017-FIX-CA20170074.pdf" TargetMode="External" /><Relationship Id="rId79" Type="http://schemas.openxmlformats.org/officeDocument/2006/relationships/hyperlink" Target="http://www.institutochihuahuensedelamujer.gob.mx/Fracciones/FIX/25-4-2017-FIX-CA20170075.pdf" TargetMode="External" /><Relationship Id="rId80" Type="http://schemas.openxmlformats.org/officeDocument/2006/relationships/hyperlink" Target="http://www.institutochihuahuensedelamujer.gob.mx/Fracciones/FIX/25-4-2017-FIX-CA20170076.pdf" TargetMode="External" /><Relationship Id="rId81" Type="http://schemas.openxmlformats.org/officeDocument/2006/relationships/hyperlink" Target="http://www.institutochihuahuensedelamujer.gob.mx/Fracciones/FIX/25-4-2017-FIX-CA20170077.pdf" TargetMode="External" /><Relationship Id="rId82" Type="http://schemas.openxmlformats.org/officeDocument/2006/relationships/hyperlink" Target="http://www.institutochihuahuensedelamujer.gob.mx/Fracciones/FIX/25-4-2017-FIX-CA20170078.pdf" TargetMode="External" /><Relationship Id="rId83" Type="http://schemas.openxmlformats.org/officeDocument/2006/relationships/hyperlink" Target="http://www.institutochihuahuensedelamujer.gob.mx/Fracciones/FIX/25-4-2017-FIX-CA20170079.pdf" TargetMode="External" /><Relationship Id="rId84" Type="http://schemas.openxmlformats.org/officeDocument/2006/relationships/hyperlink" Target="http://www.institutochihuahuensedelamujer.gob.mx/Fracciones/FIX/25-4-2017-FIX-CA20170080.pdf" TargetMode="External" /><Relationship Id="rId85" Type="http://schemas.openxmlformats.org/officeDocument/2006/relationships/hyperlink" Target="http://www.institutochihuahuensedelamujer.gob.mx/Fracciones/FIX/25-4-2017-FIX-CA20170081.pdf" TargetMode="External" /><Relationship Id="rId86" Type="http://schemas.openxmlformats.org/officeDocument/2006/relationships/hyperlink" Target="http://www.institutochihuahuensedelamujer.gob.mx/Fracciones/FIX/25-4-2017-FIX-CA20170082.pdf" TargetMode="External" /><Relationship Id="rId87" Type="http://schemas.openxmlformats.org/officeDocument/2006/relationships/hyperlink" Target="http://www.institutochihuahuensedelamujer.gob.mx/Fracciones/FIX/25-4-2017-FIX-CA20170083.pdf" TargetMode="External" /><Relationship Id="rId88" Type="http://schemas.openxmlformats.org/officeDocument/2006/relationships/hyperlink" Target="http://www.institutochihuahuensedelamujer.gob.mx/Fracciones/FIX/25-4-2017-FIX-CA20170084.pdf" TargetMode="External" /><Relationship Id="rId89" Type="http://schemas.openxmlformats.org/officeDocument/2006/relationships/hyperlink" Target="http://www.institutochihuahuensedelamujer.gob.mx/Fracciones/FIX/25-4-2017-FIX-CA20170085.pdf" TargetMode="External" /><Relationship Id="rId90" Type="http://schemas.openxmlformats.org/officeDocument/2006/relationships/hyperlink" Target="http://www.institutochihuahuensedelamujer.gob.mx/Fracciones/FIX/25-4-2017-FIX-CA20170086.pdf" TargetMode="External" /><Relationship Id="rId91" Type="http://schemas.openxmlformats.org/officeDocument/2006/relationships/hyperlink" Target="http://www.institutochihuahuensedelamujer.gob.mx/Fracciones/FIX/25-4-2017-FIX-CA20170087.pdf" TargetMode="External" /><Relationship Id="rId92" Type="http://schemas.openxmlformats.org/officeDocument/2006/relationships/hyperlink" Target="http://www.institutochihuahuensedelamujer.gob.mx/Fracciones/FIX/25-4-2017-FIX-CA20170088.pdf" TargetMode="External" /><Relationship Id="rId93" Type="http://schemas.openxmlformats.org/officeDocument/2006/relationships/hyperlink" Target="http://www.institutochihuahuensedelamujer.gob.mx/Fracciones/FIX/25-4-2017-FIX-CA20170089.pdf" TargetMode="External" /><Relationship Id="rId94" Type="http://schemas.openxmlformats.org/officeDocument/2006/relationships/hyperlink" Target="http://www.institutochihuahuensedelamujer.gob.mx/Fracciones/FIX/25-4-2017-FIX-CA20170091.pdf" TargetMode="External" /><Relationship Id="rId95" Type="http://schemas.openxmlformats.org/officeDocument/2006/relationships/hyperlink" Target="http://www.institutochihuahuensedelamujer.gob.mx/Fracciones/FIX/25-4-2017-FIX-CA20170092.pdf" TargetMode="External" /><Relationship Id="rId96" Type="http://schemas.openxmlformats.org/officeDocument/2006/relationships/hyperlink" Target="http://www.institutochihuahuensedelamujer.gob.mx/Fracciones/FIX/25-4-2017-FIX-CA20170093.pdf" TargetMode="External" /><Relationship Id="rId97" Type="http://schemas.openxmlformats.org/officeDocument/2006/relationships/hyperlink" Target="http://www.institutochihuahuensedelamujer.gob.mx/Fracciones/FIX/25-4-2017-FIX-CA20170094.pdf" TargetMode="External" /><Relationship Id="rId98" Type="http://schemas.openxmlformats.org/officeDocument/2006/relationships/hyperlink" Target="http://www.institutochihuahuensedelamujer.gob.mx/Fracciones/FIX/25-4-2017-FIX-CA20170095.pdf" TargetMode="External" /><Relationship Id="rId99" Type="http://schemas.openxmlformats.org/officeDocument/2006/relationships/hyperlink" Target="http://www.institutochihuahuensedelamujer.gob.mx/Fracciones/FIX/25-4-2017-FIX-CA20170096.pdf" TargetMode="External" /><Relationship Id="rId100" Type="http://schemas.openxmlformats.org/officeDocument/2006/relationships/hyperlink" Target="http://www.institutochihuahuensedelamujer.gob.mx/Fracciones/FIX/25-4-2017-FIX-CA20170097.pdf" TargetMode="External" /><Relationship Id="rId101" Type="http://schemas.openxmlformats.org/officeDocument/2006/relationships/hyperlink" Target="http://www.institutochihuahuensedelamujer.gob.mx/Fracciones/FIX/25-4-2017-FIX-CA20170103.pdf" TargetMode="External" /><Relationship Id="rId102" Type="http://schemas.openxmlformats.org/officeDocument/2006/relationships/hyperlink" Target="http://www.institutochihuahuensedelamujer.gob.mx/Fracciones/FIX/25-4-2017-FIX-CA20170104.pdf" TargetMode="External" /><Relationship Id="rId103" Type="http://schemas.openxmlformats.org/officeDocument/2006/relationships/hyperlink" Target="http://www.institutochihuahuensedelamujer.gob.mx/Fracciones/FIX/25-4-2017-FIX-CA20170105.pdf" TargetMode="External" /><Relationship Id="rId104" Type="http://schemas.openxmlformats.org/officeDocument/2006/relationships/hyperlink" Target="http://www.institutochihuahuensedelamujer.gob.mx/Fracciones/FIX/25-4-2017-FIX-CA20170108.pdf" TargetMode="External" /><Relationship Id="rId105" Type="http://schemas.openxmlformats.org/officeDocument/2006/relationships/hyperlink" Target="http://www.institutochihuahuensedelamujer.gob.mx/Fracciones/FIX/25-4-2017-FIX-CA20170109.pdf" TargetMode="External" /><Relationship Id="rId106" Type="http://schemas.openxmlformats.org/officeDocument/2006/relationships/hyperlink" Target="http://www.institutochihuahuensedelamujer.gob.mx/Fracciones/FIX/25-4-2017-FIX-CA20170110.pdf" TargetMode="External" /><Relationship Id="rId107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IX/27-4-2017-FIX-Normas-viaticos.pdf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4"/>
  <sheetViews>
    <sheetView tabSelected="1" zoomScale="80" zoomScaleNormal="80" zoomScalePageLayoutView="0" workbookViewId="0" topLeftCell="A1">
      <pane ySplit="7" topLeftCell="A108" activePane="bottomLeft" state="frozen"/>
      <selection pane="topLeft" activeCell="H1" sqref="H1"/>
      <selection pane="bottomLeft" activeCell="AA143" sqref="AA143"/>
    </sheetView>
  </sheetViews>
  <sheetFormatPr defaultColWidth="9.140625" defaultRowHeight="12.75"/>
  <cols>
    <col min="1" max="1" width="31.57421875" style="0" customWidth="1"/>
    <col min="2" max="2" width="21.28125" style="0" customWidth="1"/>
    <col min="3" max="3" width="43.7109375" style="0" customWidth="1"/>
    <col min="4" max="4" width="22.28125" style="0" customWidth="1"/>
    <col min="5" max="5" width="23.00390625" style="0" customWidth="1"/>
    <col min="6" max="6" width="19.7109375" style="0" customWidth="1"/>
    <col min="7" max="7" width="39.8515625" style="0" customWidth="1"/>
    <col min="8" max="8" width="33.28125" style="19" customWidth="1"/>
    <col min="9" max="9" width="36.140625" style="19" customWidth="1"/>
    <col min="10" max="10" width="38.00390625" style="19" customWidth="1"/>
    <col min="11" max="11" width="157.8515625" style="0" customWidth="1"/>
    <col min="12" max="12" width="11.28125" style="0" customWidth="1"/>
    <col min="13" max="13" width="7.57421875" style="0" customWidth="1"/>
    <col min="14" max="14" width="13.00390625" style="0" customWidth="1"/>
    <col min="15" max="19" width="14.421875" style="0" customWidth="1"/>
    <col min="20" max="20" width="27.421875" style="12" customWidth="1"/>
    <col min="21" max="21" width="157.7109375" style="0" customWidth="1"/>
    <col min="22" max="22" width="25.00390625" style="0" customWidth="1"/>
    <col min="23" max="23" width="26.7109375" style="0" customWidth="1"/>
    <col min="24" max="24" width="21.421875" style="0" customWidth="1"/>
    <col min="25" max="26" width="24.140625" style="0" customWidth="1"/>
    <col min="27" max="27" width="36.7109375" style="0" customWidth="1"/>
    <col min="28" max="28" width="40.57421875" style="0" customWidth="1"/>
    <col min="29" max="30" width="55.281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3.421875" style="0" customWidth="1"/>
  </cols>
  <sheetData>
    <row r="1" ht="0.75" customHeight="1">
      <c r="A1" t="s">
        <v>12</v>
      </c>
    </row>
    <row r="2" spans="1:3" ht="15.75" customHeight="1">
      <c r="A2" s="1" t="s">
        <v>13</v>
      </c>
      <c r="B2" s="1" t="s">
        <v>14</v>
      </c>
      <c r="C2" s="1" t="s">
        <v>15</v>
      </c>
    </row>
    <row r="3" spans="1:26" ht="12.75">
      <c r="A3" s="2" t="s">
        <v>16</v>
      </c>
      <c r="B3" s="2" t="s">
        <v>17</v>
      </c>
      <c r="C3" s="2" t="s">
        <v>16</v>
      </c>
      <c r="X3" s="11" t="s">
        <v>165</v>
      </c>
      <c r="Y3" s="11" t="s">
        <v>166</v>
      </c>
      <c r="Z3" s="11" t="s">
        <v>167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s="19" t="s">
        <v>18</v>
      </c>
      <c r="I4" s="19" t="s">
        <v>18</v>
      </c>
      <c r="J4" s="19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s="12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s="19" t="s">
        <v>36</v>
      </c>
      <c r="I5" s="19" t="s">
        <v>37</v>
      </c>
      <c r="J5" s="19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s="12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5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0" t="s">
        <v>72</v>
      </c>
      <c r="I7" s="20" t="s">
        <v>73</v>
      </c>
      <c r="J7" s="20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14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13">
        <v>2017</v>
      </c>
      <c r="B8" s="21" t="s">
        <v>504</v>
      </c>
      <c r="C8" s="13" t="s">
        <v>1</v>
      </c>
      <c r="D8" s="13">
        <v>12186</v>
      </c>
      <c r="E8" s="13" t="s">
        <v>445</v>
      </c>
      <c r="F8" s="13" t="s">
        <v>445</v>
      </c>
      <c r="G8" s="13" t="s">
        <v>446</v>
      </c>
      <c r="H8" s="13" t="s">
        <v>121</v>
      </c>
      <c r="I8" s="13" t="s">
        <v>122</v>
      </c>
      <c r="J8" s="13" t="s">
        <v>123</v>
      </c>
      <c r="K8" s="7" t="s">
        <v>185</v>
      </c>
      <c r="L8" s="13" t="s">
        <v>11</v>
      </c>
      <c r="M8" s="13">
        <v>0</v>
      </c>
      <c r="N8" s="16">
        <f>80*M8</f>
        <v>0</v>
      </c>
      <c r="O8" s="13" t="s">
        <v>110</v>
      </c>
      <c r="P8" s="13" t="s">
        <v>111</v>
      </c>
      <c r="Q8" s="13" t="s">
        <v>124</v>
      </c>
      <c r="R8" s="13" t="s">
        <v>110</v>
      </c>
      <c r="S8" s="13" t="s">
        <v>111</v>
      </c>
      <c r="T8" s="21" t="s">
        <v>184</v>
      </c>
      <c r="U8" s="7" t="s">
        <v>185</v>
      </c>
      <c r="V8" s="15">
        <v>42740</v>
      </c>
      <c r="W8" s="15">
        <v>42740</v>
      </c>
      <c r="X8" s="31">
        <v>1</v>
      </c>
      <c r="Y8" s="16">
        <f>160+500</f>
        <v>660</v>
      </c>
      <c r="Z8" s="16">
        <v>0</v>
      </c>
      <c r="AA8" s="15">
        <v>42748</v>
      </c>
      <c r="AB8" s="13"/>
      <c r="AC8" s="13">
        <v>1</v>
      </c>
      <c r="AD8" s="13">
        <v>1</v>
      </c>
      <c r="AE8" s="13"/>
      <c r="AF8" s="13" t="s">
        <v>113</v>
      </c>
      <c r="AG8" s="13">
        <v>2017</v>
      </c>
      <c r="AH8" s="15">
        <v>42843</v>
      </c>
      <c r="AI8" t="s">
        <v>512</v>
      </c>
    </row>
    <row r="9" spans="1:35" ht="12.75">
      <c r="A9" s="13">
        <v>2017</v>
      </c>
      <c r="B9" s="21" t="s">
        <v>504</v>
      </c>
      <c r="C9" s="13" t="s">
        <v>1</v>
      </c>
      <c r="D9" s="13">
        <v>787</v>
      </c>
      <c r="E9" s="13" t="s">
        <v>458</v>
      </c>
      <c r="F9" s="13" t="s">
        <v>458</v>
      </c>
      <c r="G9" s="13" t="s">
        <v>449</v>
      </c>
      <c r="H9" s="19" t="s">
        <v>155</v>
      </c>
      <c r="I9" s="19" t="s">
        <v>133</v>
      </c>
      <c r="J9" s="19" t="s">
        <v>156</v>
      </c>
      <c r="K9" s="7" t="s">
        <v>186</v>
      </c>
      <c r="L9" s="13" t="s">
        <v>11</v>
      </c>
      <c r="M9" s="13">
        <v>1</v>
      </c>
      <c r="N9" s="16">
        <f>+M9*160</f>
        <v>160</v>
      </c>
      <c r="O9" s="13" t="s">
        <v>110</v>
      </c>
      <c r="P9" s="13" t="s">
        <v>111</v>
      </c>
      <c r="Q9" s="13" t="s">
        <v>111</v>
      </c>
      <c r="R9" s="13" t="s">
        <v>110</v>
      </c>
      <c r="S9" s="13" t="s">
        <v>111</v>
      </c>
      <c r="T9" s="21" t="s">
        <v>371</v>
      </c>
      <c r="U9" s="7" t="s">
        <v>186</v>
      </c>
      <c r="V9" s="15">
        <v>42744</v>
      </c>
      <c r="W9" s="15">
        <v>42744</v>
      </c>
      <c r="X9" s="31">
        <v>2</v>
      </c>
      <c r="Y9" s="16">
        <f>+X9+200</f>
        <v>202</v>
      </c>
      <c r="Z9" s="16">
        <v>0</v>
      </c>
      <c r="AA9" s="15">
        <v>42751</v>
      </c>
      <c r="AB9" s="13"/>
      <c r="AC9" s="13">
        <v>2</v>
      </c>
      <c r="AD9" s="13">
        <v>1</v>
      </c>
      <c r="AE9" s="13"/>
      <c r="AF9" s="13" t="s">
        <v>113</v>
      </c>
      <c r="AG9" s="13">
        <v>2017</v>
      </c>
      <c r="AH9" s="15">
        <v>42843</v>
      </c>
      <c r="AI9" t="s">
        <v>513</v>
      </c>
    </row>
    <row r="10" spans="1:35" ht="12.75">
      <c r="A10" s="13">
        <v>2017</v>
      </c>
      <c r="B10" s="21" t="s">
        <v>504</v>
      </c>
      <c r="C10" s="13" t="s">
        <v>1</v>
      </c>
      <c r="H10" s="19" t="s">
        <v>144</v>
      </c>
      <c r="I10" s="19" t="s">
        <v>168</v>
      </c>
      <c r="J10" s="19" t="s">
        <v>150</v>
      </c>
      <c r="K10" s="7" t="s">
        <v>187</v>
      </c>
      <c r="L10" s="13" t="s">
        <v>11</v>
      </c>
      <c r="M10" s="13">
        <v>0</v>
      </c>
      <c r="N10" s="16">
        <v>0</v>
      </c>
      <c r="O10" s="13" t="s">
        <v>110</v>
      </c>
      <c r="P10" s="13" t="s">
        <v>111</v>
      </c>
      <c r="Q10" s="13" t="s">
        <v>111</v>
      </c>
      <c r="R10" s="13" t="s">
        <v>110</v>
      </c>
      <c r="S10" s="13" t="s">
        <v>111</v>
      </c>
      <c r="T10" s="21" t="s">
        <v>126</v>
      </c>
      <c r="U10" s="7" t="s">
        <v>187</v>
      </c>
      <c r="V10" s="15">
        <v>42754</v>
      </c>
      <c r="W10" s="15">
        <v>42754</v>
      </c>
      <c r="X10" s="31">
        <v>3</v>
      </c>
      <c r="Y10" s="16">
        <v>214</v>
      </c>
      <c r="Z10" s="16">
        <v>146</v>
      </c>
      <c r="AA10" s="15">
        <v>42755</v>
      </c>
      <c r="AB10" s="13"/>
      <c r="AC10" s="13">
        <v>3</v>
      </c>
      <c r="AD10" s="13">
        <v>1</v>
      </c>
      <c r="AE10" s="13"/>
      <c r="AF10" s="13" t="s">
        <v>113</v>
      </c>
      <c r="AG10" s="13">
        <v>2017</v>
      </c>
      <c r="AH10" s="15">
        <v>42843</v>
      </c>
      <c r="AI10" t="s">
        <v>514</v>
      </c>
    </row>
    <row r="11" spans="1:35" ht="12.75">
      <c r="A11" s="13">
        <v>2017</v>
      </c>
      <c r="B11" s="21" t="s">
        <v>504</v>
      </c>
      <c r="C11" s="13" t="s">
        <v>1</v>
      </c>
      <c r="H11" s="19" t="s">
        <v>372</v>
      </c>
      <c r="I11" s="19" t="s">
        <v>373</v>
      </c>
      <c r="J11" s="19" t="s">
        <v>169</v>
      </c>
      <c r="K11" s="7" t="s">
        <v>187</v>
      </c>
      <c r="L11" s="13" t="s">
        <v>11</v>
      </c>
      <c r="M11" s="13">
        <v>0</v>
      </c>
      <c r="N11" s="16">
        <v>0</v>
      </c>
      <c r="O11" s="13" t="s">
        <v>110</v>
      </c>
      <c r="P11" s="13" t="s">
        <v>111</v>
      </c>
      <c r="Q11" s="13" t="s">
        <v>111</v>
      </c>
      <c r="R11" s="13" t="s">
        <v>110</v>
      </c>
      <c r="S11" s="13" t="s">
        <v>111</v>
      </c>
      <c r="T11" s="21" t="s">
        <v>126</v>
      </c>
      <c r="U11" s="7" t="s">
        <v>187</v>
      </c>
      <c r="V11" s="15">
        <v>42754</v>
      </c>
      <c r="W11" s="15">
        <v>42754</v>
      </c>
      <c r="X11" s="31">
        <v>4</v>
      </c>
      <c r="Y11" s="16">
        <v>200</v>
      </c>
      <c r="Z11" s="16">
        <v>160</v>
      </c>
      <c r="AA11" s="15">
        <v>42755</v>
      </c>
      <c r="AB11" s="13"/>
      <c r="AC11" s="13">
        <v>4</v>
      </c>
      <c r="AD11" s="13">
        <v>1</v>
      </c>
      <c r="AE11" s="13"/>
      <c r="AF11" s="13" t="s">
        <v>113</v>
      </c>
      <c r="AG11" s="13">
        <v>2017</v>
      </c>
      <c r="AH11" s="15">
        <v>42843</v>
      </c>
      <c r="AI11" t="s">
        <v>515</v>
      </c>
    </row>
    <row r="12" spans="1:35" ht="12.75">
      <c r="A12" s="13">
        <v>2017</v>
      </c>
      <c r="B12" s="21" t="s">
        <v>504</v>
      </c>
      <c r="C12" s="13" t="s">
        <v>1</v>
      </c>
      <c r="D12" s="13">
        <v>10761</v>
      </c>
      <c r="E12" s="13" t="s">
        <v>457</v>
      </c>
      <c r="F12" s="13" t="s">
        <v>457</v>
      </c>
      <c r="G12" s="13" t="s">
        <v>453</v>
      </c>
      <c r="H12" s="23" t="s">
        <v>374</v>
      </c>
      <c r="I12" s="23" t="s">
        <v>375</v>
      </c>
      <c r="J12" s="23" t="s">
        <v>161</v>
      </c>
      <c r="K12" s="7" t="s">
        <v>188</v>
      </c>
      <c r="L12" s="13" t="s">
        <v>11</v>
      </c>
      <c r="M12" s="13">
        <v>0</v>
      </c>
      <c r="N12" s="16">
        <v>0</v>
      </c>
      <c r="O12" s="13" t="s">
        <v>110</v>
      </c>
      <c r="P12" s="13" t="s">
        <v>111</v>
      </c>
      <c r="Q12" s="13" t="s">
        <v>111</v>
      </c>
      <c r="R12" s="13" t="s">
        <v>110</v>
      </c>
      <c r="S12" s="13" t="s">
        <v>111</v>
      </c>
      <c r="T12" s="21" t="s">
        <v>126</v>
      </c>
      <c r="U12" s="7" t="s">
        <v>188</v>
      </c>
      <c r="V12" s="15">
        <v>42754</v>
      </c>
      <c r="W12" s="15">
        <v>42754</v>
      </c>
      <c r="X12" s="31">
        <v>5</v>
      </c>
      <c r="Y12" s="16">
        <f>267+500+452</f>
        <v>1219</v>
      </c>
      <c r="Z12" s="16">
        <v>95</v>
      </c>
      <c r="AA12" s="15">
        <v>42788</v>
      </c>
      <c r="AB12" s="13"/>
      <c r="AC12" s="13">
        <v>5</v>
      </c>
      <c r="AD12" s="13">
        <v>1</v>
      </c>
      <c r="AE12" s="13"/>
      <c r="AF12" s="13" t="s">
        <v>113</v>
      </c>
      <c r="AG12" s="13">
        <v>2017</v>
      </c>
      <c r="AH12" s="15">
        <v>42843</v>
      </c>
      <c r="AI12" t="s">
        <v>516</v>
      </c>
    </row>
    <row r="13" spans="1:35" ht="12.75">
      <c r="A13" s="13">
        <v>2017</v>
      </c>
      <c r="B13" s="21" t="s">
        <v>504</v>
      </c>
      <c r="C13" s="13" t="s">
        <v>1</v>
      </c>
      <c r="D13" s="13">
        <v>781</v>
      </c>
      <c r="E13" s="13" t="s">
        <v>501</v>
      </c>
      <c r="F13" s="13" t="s">
        <v>501</v>
      </c>
      <c r="G13" s="13" t="s">
        <v>446</v>
      </c>
      <c r="H13" s="23" t="s">
        <v>469</v>
      </c>
      <c r="I13" s="23" t="s">
        <v>470</v>
      </c>
      <c r="J13" s="23" t="s">
        <v>471</v>
      </c>
      <c r="K13" s="7" t="s">
        <v>189</v>
      </c>
      <c r="L13" s="13" t="s">
        <v>11</v>
      </c>
      <c r="M13" s="13">
        <v>3</v>
      </c>
      <c r="N13" s="16">
        <f>+M13*160</f>
        <v>480</v>
      </c>
      <c r="O13" s="13" t="s">
        <v>110</v>
      </c>
      <c r="P13" s="13" t="s">
        <v>111</v>
      </c>
      <c r="Q13" s="13" t="s">
        <v>111</v>
      </c>
      <c r="R13" s="13" t="s">
        <v>110</v>
      </c>
      <c r="S13" s="13" t="s">
        <v>111</v>
      </c>
      <c r="T13" s="29" t="s">
        <v>145</v>
      </c>
      <c r="U13" s="7" t="s">
        <v>189</v>
      </c>
      <c r="V13" s="15">
        <v>42758</v>
      </c>
      <c r="W13" s="15">
        <v>42760</v>
      </c>
      <c r="X13" s="31">
        <v>6</v>
      </c>
      <c r="Y13" s="16">
        <f>+X13+200+480</f>
        <v>686</v>
      </c>
      <c r="Z13" s="16">
        <v>204</v>
      </c>
      <c r="AA13" s="15">
        <v>42761</v>
      </c>
      <c r="AB13" s="13"/>
      <c r="AC13" s="13">
        <v>6</v>
      </c>
      <c r="AD13" s="13">
        <v>1</v>
      </c>
      <c r="AE13" s="13"/>
      <c r="AF13" s="13" t="s">
        <v>113</v>
      </c>
      <c r="AG13" s="13">
        <v>2017</v>
      </c>
      <c r="AH13" s="15">
        <v>42843</v>
      </c>
      <c r="AI13" t="s">
        <v>517</v>
      </c>
    </row>
    <row r="14" spans="1:35" ht="12.75">
      <c r="A14" s="13">
        <v>2017</v>
      </c>
      <c r="B14" s="21" t="s">
        <v>504</v>
      </c>
      <c r="C14" s="13" t="s">
        <v>1</v>
      </c>
      <c r="D14" s="13">
        <v>807</v>
      </c>
      <c r="E14" s="13" t="s">
        <v>456</v>
      </c>
      <c r="F14" s="13" t="s">
        <v>456</v>
      </c>
      <c r="G14" s="13" t="s">
        <v>449</v>
      </c>
      <c r="H14" s="19" t="s">
        <v>376</v>
      </c>
      <c r="I14" s="19" t="s">
        <v>377</v>
      </c>
      <c r="J14" s="19" t="s">
        <v>146</v>
      </c>
      <c r="K14" s="7" t="s">
        <v>190</v>
      </c>
      <c r="L14" s="13" t="s">
        <v>11</v>
      </c>
      <c r="M14" s="13">
        <v>0</v>
      </c>
      <c r="N14" s="16">
        <v>0</v>
      </c>
      <c r="O14" s="13" t="s">
        <v>110</v>
      </c>
      <c r="P14" s="13" t="s">
        <v>111</v>
      </c>
      <c r="Q14" s="13" t="s">
        <v>111</v>
      </c>
      <c r="R14" s="13" t="s">
        <v>110</v>
      </c>
      <c r="S14" s="13" t="s">
        <v>111</v>
      </c>
      <c r="T14" s="21" t="s">
        <v>126</v>
      </c>
      <c r="U14" s="7" t="s">
        <v>190</v>
      </c>
      <c r="V14" s="15">
        <v>42759</v>
      </c>
      <c r="W14" s="15">
        <v>42760</v>
      </c>
      <c r="X14" s="31">
        <v>7</v>
      </c>
      <c r="Y14" s="16">
        <v>1392</v>
      </c>
      <c r="Z14" s="16">
        <v>258</v>
      </c>
      <c r="AA14" s="15">
        <v>42765</v>
      </c>
      <c r="AB14" s="13"/>
      <c r="AC14" s="13">
        <v>7</v>
      </c>
      <c r="AD14" s="13">
        <v>1</v>
      </c>
      <c r="AE14" s="13"/>
      <c r="AF14" s="13" t="s">
        <v>113</v>
      </c>
      <c r="AG14" s="13">
        <v>2017</v>
      </c>
      <c r="AH14" s="15">
        <v>42843</v>
      </c>
      <c r="AI14" t="s">
        <v>518</v>
      </c>
    </row>
    <row r="15" spans="1:35" ht="12.75">
      <c r="A15" s="13">
        <v>2017</v>
      </c>
      <c r="B15" s="21" t="s">
        <v>504</v>
      </c>
      <c r="C15" s="13" t="s">
        <v>1</v>
      </c>
      <c r="D15" s="13">
        <v>13018</v>
      </c>
      <c r="E15" s="25" t="s">
        <v>463</v>
      </c>
      <c r="F15" s="25" t="s">
        <v>463</v>
      </c>
      <c r="G15" s="13" t="s">
        <v>449</v>
      </c>
      <c r="H15" s="19" t="s">
        <v>378</v>
      </c>
      <c r="I15" s="19" t="s">
        <v>379</v>
      </c>
      <c r="J15" s="19" t="s">
        <v>380</v>
      </c>
      <c r="K15" s="7" t="s">
        <v>190</v>
      </c>
      <c r="L15" s="13" t="s">
        <v>11</v>
      </c>
      <c r="M15" s="13">
        <v>0</v>
      </c>
      <c r="N15" s="16">
        <v>0</v>
      </c>
      <c r="O15" s="13" t="s">
        <v>110</v>
      </c>
      <c r="P15" s="13" t="s">
        <v>111</v>
      </c>
      <c r="Q15" s="13" t="s">
        <v>111</v>
      </c>
      <c r="R15" s="13" t="s">
        <v>110</v>
      </c>
      <c r="S15" s="13" t="s">
        <v>111</v>
      </c>
      <c r="T15" s="21" t="s">
        <v>126</v>
      </c>
      <c r="U15" s="7" t="s">
        <v>190</v>
      </c>
      <c r="V15" s="15">
        <v>42759</v>
      </c>
      <c r="W15" s="15">
        <v>42759</v>
      </c>
      <c r="X15" s="31">
        <v>8</v>
      </c>
      <c r="Y15" s="16">
        <v>0</v>
      </c>
      <c r="Z15" s="16">
        <v>360</v>
      </c>
      <c r="AA15" s="15">
        <v>42760</v>
      </c>
      <c r="AB15" s="13"/>
      <c r="AC15" s="13">
        <v>8</v>
      </c>
      <c r="AD15" s="13">
        <v>1</v>
      </c>
      <c r="AE15" s="13"/>
      <c r="AF15" s="13" t="s">
        <v>113</v>
      </c>
      <c r="AG15" s="13">
        <v>2017</v>
      </c>
      <c r="AH15" s="15">
        <v>42843</v>
      </c>
      <c r="AI15" t="s">
        <v>519</v>
      </c>
    </row>
    <row r="16" spans="1:35" ht="12.75">
      <c r="A16" s="13">
        <v>2017</v>
      </c>
      <c r="B16" s="21" t="s">
        <v>504</v>
      </c>
      <c r="C16" s="13" t="s">
        <v>1</v>
      </c>
      <c r="D16" s="13">
        <v>10955</v>
      </c>
      <c r="E16" s="13" t="s">
        <v>457</v>
      </c>
      <c r="F16" s="13" t="s">
        <v>457</v>
      </c>
      <c r="G16" s="13" t="s">
        <v>449</v>
      </c>
      <c r="H16" s="19" t="s">
        <v>137</v>
      </c>
      <c r="I16" s="19" t="s">
        <v>381</v>
      </c>
      <c r="J16" s="19" t="s">
        <v>139</v>
      </c>
      <c r="K16" s="7" t="s">
        <v>191</v>
      </c>
      <c r="L16" s="13" t="s">
        <v>11</v>
      </c>
      <c r="M16" s="13">
        <v>0</v>
      </c>
      <c r="N16" s="16">
        <v>0</v>
      </c>
      <c r="O16" s="13" t="s">
        <v>110</v>
      </c>
      <c r="P16" s="13" t="s">
        <v>111</v>
      </c>
      <c r="Q16" s="13" t="s">
        <v>111</v>
      </c>
      <c r="R16" s="13" t="s">
        <v>110</v>
      </c>
      <c r="S16" s="13" t="s">
        <v>111</v>
      </c>
      <c r="T16" s="21" t="s">
        <v>126</v>
      </c>
      <c r="U16" s="7" t="s">
        <v>191</v>
      </c>
      <c r="V16" s="15">
        <v>42759</v>
      </c>
      <c r="W16" s="15">
        <v>42759</v>
      </c>
      <c r="X16" s="31">
        <v>9</v>
      </c>
      <c r="Y16" s="16">
        <f>+X16+1232.5</f>
        <v>1241.5</v>
      </c>
      <c r="Z16" s="16">
        <v>0</v>
      </c>
      <c r="AA16" s="15">
        <v>42762</v>
      </c>
      <c r="AB16" s="13"/>
      <c r="AC16" s="13">
        <v>9</v>
      </c>
      <c r="AD16" s="13">
        <v>1</v>
      </c>
      <c r="AE16" s="13"/>
      <c r="AF16" s="13" t="s">
        <v>113</v>
      </c>
      <c r="AG16" s="13">
        <v>2017</v>
      </c>
      <c r="AH16" s="15">
        <v>42843</v>
      </c>
      <c r="AI16" t="s">
        <v>520</v>
      </c>
    </row>
    <row r="17" spans="1:35" ht="12.75">
      <c r="A17" s="13">
        <v>2017</v>
      </c>
      <c r="B17" s="21" t="s">
        <v>504</v>
      </c>
      <c r="C17" s="13" t="s">
        <v>1</v>
      </c>
      <c r="D17" s="13">
        <v>788</v>
      </c>
      <c r="E17" s="13" t="s">
        <v>459</v>
      </c>
      <c r="F17" s="13" t="s">
        <v>459</v>
      </c>
      <c r="G17" s="13" t="s">
        <v>453</v>
      </c>
      <c r="H17" s="19" t="s">
        <v>140</v>
      </c>
      <c r="I17" s="19" t="s">
        <v>141</v>
      </c>
      <c r="J17" s="19" t="s">
        <v>142</v>
      </c>
      <c r="K17" s="7" t="s">
        <v>191</v>
      </c>
      <c r="L17" s="13" t="s">
        <v>11</v>
      </c>
      <c r="M17" s="13">
        <v>0</v>
      </c>
      <c r="N17" s="16">
        <v>0</v>
      </c>
      <c r="O17" s="13" t="s">
        <v>110</v>
      </c>
      <c r="P17" s="13" t="s">
        <v>111</v>
      </c>
      <c r="Q17" s="13" t="s">
        <v>111</v>
      </c>
      <c r="R17" s="13" t="s">
        <v>110</v>
      </c>
      <c r="S17" s="13" t="s">
        <v>111</v>
      </c>
      <c r="T17" s="21" t="s">
        <v>126</v>
      </c>
      <c r="U17" s="7" t="s">
        <v>191</v>
      </c>
      <c r="V17" s="15">
        <v>42759</v>
      </c>
      <c r="W17" s="15">
        <v>42759</v>
      </c>
      <c r="X17" s="31">
        <v>10</v>
      </c>
      <c r="Y17" s="16">
        <v>350</v>
      </c>
      <c r="Z17" s="16">
        <v>10</v>
      </c>
      <c r="AA17" s="15">
        <v>42762</v>
      </c>
      <c r="AB17" s="13"/>
      <c r="AC17" s="13">
        <v>10</v>
      </c>
      <c r="AD17" s="13">
        <v>1</v>
      </c>
      <c r="AE17" s="13"/>
      <c r="AF17" s="13" t="s">
        <v>113</v>
      </c>
      <c r="AG17" s="13">
        <v>2017</v>
      </c>
      <c r="AH17" s="15">
        <v>42843</v>
      </c>
      <c r="AI17" t="s">
        <v>521</v>
      </c>
    </row>
    <row r="18" spans="1:35" ht="12.75">
      <c r="A18" s="13">
        <v>2017</v>
      </c>
      <c r="B18" s="21" t="s">
        <v>504</v>
      </c>
      <c r="C18" s="13" t="s">
        <v>1</v>
      </c>
      <c r="D18" s="13">
        <v>11034</v>
      </c>
      <c r="E18" s="13" t="s">
        <v>452</v>
      </c>
      <c r="F18" s="13" t="s">
        <v>452</v>
      </c>
      <c r="G18" s="13" t="s">
        <v>453</v>
      </c>
      <c r="H18" s="19" t="s">
        <v>382</v>
      </c>
      <c r="I18" s="19" t="s">
        <v>125</v>
      </c>
      <c r="J18" s="19" t="s">
        <v>383</v>
      </c>
      <c r="K18" s="7" t="s">
        <v>192</v>
      </c>
      <c r="L18" s="13" t="s">
        <v>11</v>
      </c>
      <c r="M18" s="13">
        <v>0</v>
      </c>
      <c r="N18" s="16">
        <v>0</v>
      </c>
      <c r="O18" s="13" t="s">
        <v>110</v>
      </c>
      <c r="P18" s="13" t="s">
        <v>111</v>
      </c>
      <c r="Q18" s="13" t="s">
        <v>111</v>
      </c>
      <c r="R18" s="13" t="s">
        <v>110</v>
      </c>
      <c r="S18" s="13" t="s">
        <v>111</v>
      </c>
      <c r="T18" s="21" t="s">
        <v>145</v>
      </c>
      <c r="U18" s="7" t="s">
        <v>192</v>
      </c>
      <c r="V18" s="15">
        <v>42759</v>
      </c>
      <c r="W18" s="15">
        <v>42759</v>
      </c>
      <c r="X18" s="31">
        <v>11</v>
      </c>
      <c r="Y18" s="16">
        <f>+X18+192</f>
        <v>203</v>
      </c>
      <c r="Z18" s="16">
        <v>0</v>
      </c>
      <c r="AA18" s="15">
        <v>42760</v>
      </c>
      <c r="AB18" s="13"/>
      <c r="AC18" s="13">
        <v>11</v>
      </c>
      <c r="AD18" s="13">
        <v>1</v>
      </c>
      <c r="AE18" s="13"/>
      <c r="AF18" s="13" t="s">
        <v>113</v>
      </c>
      <c r="AG18" s="13">
        <v>2017</v>
      </c>
      <c r="AH18" s="15">
        <v>42843</v>
      </c>
      <c r="AI18" t="s">
        <v>522</v>
      </c>
    </row>
    <row r="19" spans="1:35" ht="12.75">
      <c r="A19" s="13">
        <v>2017</v>
      </c>
      <c r="B19" s="21" t="s">
        <v>504</v>
      </c>
      <c r="C19" s="13" t="s">
        <v>1</v>
      </c>
      <c r="D19" s="13">
        <v>10761</v>
      </c>
      <c r="E19" s="13" t="s">
        <v>457</v>
      </c>
      <c r="F19" s="13" t="s">
        <v>457</v>
      </c>
      <c r="G19" s="13" t="s">
        <v>453</v>
      </c>
      <c r="H19" s="19" t="s">
        <v>374</v>
      </c>
      <c r="I19" s="19" t="s">
        <v>375</v>
      </c>
      <c r="J19" s="19" t="s">
        <v>161</v>
      </c>
      <c r="K19" s="7" t="s">
        <v>192</v>
      </c>
      <c r="L19" s="13" t="s">
        <v>11</v>
      </c>
      <c r="M19" s="13">
        <v>0</v>
      </c>
      <c r="N19" s="16">
        <v>0</v>
      </c>
      <c r="O19" s="13" t="s">
        <v>110</v>
      </c>
      <c r="P19" s="13" t="s">
        <v>111</v>
      </c>
      <c r="Q19" s="13" t="s">
        <v>111</v>
      </c>
      <c r="R19" s="13" t="s">
        <v>110</v>
      </c>
      <c r="S19" s="13" t="s">
        <v>111</v>
      </c>
      <c r="T19" s="21" t="s">
        <v>145</v>
      </c>
      <c r="U19" s="7" t="s">
        <v>192</v>
      </c>
      <c r="V19" s="15">
        <v>42759</v>
      </c>
      <c r="W19" s="15">
        <v>42759</v>
      </c>
      <c r="X19" s="31">
        <v>12</v>
      </c>
      <c r="Y19" s="16">
        <f>+X19+192</f>
        <v>204</v>
      </c>
      <c r="Z19" s="16">
        <v>0</v>
      </c>
      <c r="AA19" s="15">
        <v>42760</v>
      </c>
      <c r="AB19" s="13"/>
      <c r="AC19" s="13">
        <v>12</v>
      </c>
      <c r="AD19" s="13">
        <v>1</v>
      </c>
      <c r="AE19" s="13"/>
      <c r="AF19" s="13" t="s">
        <v>113</v>
      </c>
      <c r="AG19" s="13">
        <v>2017</v>
      </c>
      <c r="AH19" s="15">
        <v>42843</v>
      </c>
      <c r="AI19" t="s">
        <v>523</v>
      </c>
    </row>
    <row r="20" spans="1:35" ht="12.75">
      <c r="A20" s="13">
        <v>2017</v>
      </c>
      <c r="B20" s="21" t="s">
        <v>504</v>
      </c>
      <c r="C20" s="13" t="s">
        <v>1</v>
      </c>
      <c r="D20" s="13">
        <v>10956</v>
      </c>
      <c r="E20" s="13" t="s">
        <v>457</v>
      </c>
      <c r="F20" s="13" t="s">
        <v>457</v>
      </c>
      <c r="G20" s="13" t="s">
        <v>449</v>
      </c>
      <c r="H20" s="19" t="s">
        <v>384</v>
      </c>
      <c r="I20" s="19" t="s">
        <v>385</v>
      </c>
      <c r="J20" s="19" t="s">
        <v>151</v>
      </c>
      <c r="K20" s="7" t="s">
        <v>191</v>
      </c>
      <c r="L20" s="13" t="s">
        <v>11</v>
      </c>
      <c r="M20" s="13">
        <v>0</v>
      </c>
      <c r="N20" s="16">
        <v>0</v>
      </c>
      <c r="O20" s="13" t="s">
        <v>110</v>
      </c>
      <c r="P20" s="13" t="s">
        <v>111</v>
      </c>
      <c r="Q20" s="13" t="s">
        <v>111</v>
      </c>
      <c r="R20" s="13" t="s">
        <v>110</v>
      </c>
      <c r="S20" s="13" t="s">
        <v>111</v>
      </c>
      <c r="T20" s="21" t="s">
        <v>145</v>
      </c>
      <c r="U20" s="7" t="s">
        <v>191</v>
      </c>
      <c r="V20" s="15">
        <v>42759</v>
      </c>
      <c r="W20" s="15">
        <v>42759</v>
      </c>
      <c r="X20" s="31">
        <v>13</v>
      </c>
      <c r="Y20" s="16">
        <f>+X20+96</f>
        <v>109</v>
      </c>
      <c r="Z20" s="16">
        <v>0</v>
      </c>
      <c r="AA20" s="15">
        <v>42760</v>
      </c>
      <c r="AB20" s="13"/>
      <c r="AC20" s="13">
        <v>13</v>
      </c>
      <c r="AD20" s="13">
        <v>1</v>
      </c>
      <c r="AE20" s="13"/>
      <c r="AF20" s="13" t="s">
        <v>113</v>
      </c>
      <c r="AG20" s="13">
        <v>2017</v>
      </c>
      <c r="AH20" s="15">
        <v>42843</v>
      </c>
      <c r="AI20" t="s">
        <v>524</v>
      </c>
    </row>
    <row r="21" spans="1:35" ht="12.75">
      <c r="A21" s="13">
        <v>2017</v>
      </c>
      <c r="B21" s="21" t="s">
        <v>504</v>
      </c>
      <c r="C21" s="13" t="s">
        <v>1</v>
      </c>
      <c r="D21" s="13">
        <v>794</v>
      </c>
      <c r="E21" s="13" t="s">
        <v>500</v>
      </c>
      <c r="F21" s="13" t="s">
        <v>500</v>
      </c>
      <c r="G21" s="13" t="s">
        <v>446</v>
      </c>
      <c r="H21" s="23" t="s">
        <v>144</v>
      </c>
      <c r="I21" s="23" t="s">
        <v>173</v>
      </c>
      <c r="J21" s="23" t="s">
        <v>472</v>
      </c>
      <c r="K21" s="7" t="s">
        <v>193</v>
      </c>
      <c r="L21" s="13" t="s">
        <v>11</v>
      </c>
      <c r="M21" s="13">
        <v>0</v>
      </c>
      <c r="N21" s="16">
        <v>0</v>
      </c>
      <c r="O21" s="13" t="s">
        <v>110</v>
      </c>
      <c r="P21" s="13" t="s">
        <v>111</v>
      </c>
      <c r="Q21" s="13" t="s">
        <v>111</v>
      </c>
      <c r="R21" s="13" t="s">
        <v>110</v>
      </c>
      <c r="S21" s="13" t="s">
        <v>111</v>
      </c>
      <c r="T21" s="21" t="s">
        <v>145</v>
      </c>
      <c r="U21" s="7" t="s">
        <v>193</v>
      </c>
      <c r="V21" s="15">
        <v>42759</v>
      </c>
      <c r="W21" s="15">
        <v>42759</v>
      </c>
      <c r="X21" s="31">
        <v>14</v>
      </c>
      <c r="Y21" s="16">
        <f>+X21+192</f>
        <v>206</v>
      </c>
      <c r="Z21" s="16">
        <v>0</v>
      </c>
      <c r="AA21" s="15">
        <v>42760</v>
      </c>
      <c r="AB21" s="13"/>
      <c r="AC21" s="13">
        <v>14</v>
      </c>
      <c r="AD21" s="13">
        <v>1</v>
      </c>
      <c r="AE21" s="13"/>
      <c r="AF21" s="13" t="s">
        <v>113</v>
      </c>
      <c r="AG21" s="13">
        <v>2017</v>
      </c>
      <c r="AH21" s="15">
        <v>42843</v>
      </c>
      <c r="AI21" t="s">
        <v>525</v>
      </c>
    </row>
    <row r="22" spans="1:35" ht="12.75">
      <c r="A22" s="13">
        <v>2017</v>
      </c>
      <c r="B22" s="21" t="s">
        <v>504</v>
      </c>
      <c r="C22" s="13" t="s">
        <v>1</v>
      </c>
      <c r="D22" s="13">
        <v>10955</v>
      </c>
      <c r="E22" s="13" t="s">
        <v>457</v>
      </c>
      <c r="F22" s="13" t="s">
        <v>457</v>
      </c>
      <c r="G22" s="13" t="s">
        <v>449</v>
      </c>
      <c r="H22" s="23" t="s">
        <v>137</v>
      </c>
      <c r="I22" s="23" t="s">
        <v>381</v>
      </c>
      <c r="J22" s="23" t="s">
        <v>139</v>
      </c>
      <c r="K22" s="7" t="s">
        <v>143</v>
      </c>
      <c r="L22" s="13" t="s">
        <v>11</v>
      </c>
      <c r="M22" s="13">
        <v>0</v>
      </c>
      <c r="N22" s="16">
        <v>0</v>
      </c>
      <c r="O22" s="13" t="s">
        <v>110</v>
      </c>
      <c r="P22" s="13" t="s">
        <v>111</v>
      </c>
      <c r="Q22" s="13" t="s">
        <v>111</v>
      </c>
      <c r="R22" s="13" t="s">
        <v>110</v>
      </c>
      <c r="S22" s="13" t="s">
        <v>111</v>
      </c>
      <c r="T22" s="21" t="s">
        <v>145</v>
      </c>
      <c r="U22" s="7" t="s">
        <v>143</v>
      </c>
      <c r="V22" s="15">
        <v>42759</v>
      </c>
      <c r="W22" s="15">
        <v>42759</v>
      </c>
      <c r="X22" s="31">
        <v>15</v>
      </c>
      <c r="Y22" s="16">
        <f>+X22+800</f>
        <v>815</v>
      </c>
      <c r="Z22" s="16">
        <v>0</v>
      </c>
      <c r="AA22" s="15">
        <v>42760</v>
      </c>
      <c r="AB22" s="13"/>
      <c r="AC22" s="13">
        <v>15</v>
      </c>
      <c r="AD22" s="13">
        <v>1</v>
      </c>
      <c r="AE22" s="13"/>
      <c r="AF22" s="13" t="s">
        <v>113</v>
      </c>
      <c r="AG22" s="13">
        <v>2017</v>
      </c>
      <c r="AH22" s="15">
        <v>42843</v>
      </c>
      <c r="AI22" t="s">
        <v>526</v>
      </c>
    </row>
    <row r="23" spans="1:35" ht="12.75">
      <c r="A23" s="13">
        <v>2017</v>
      </c>
      <c r="B23" s="21" t="s">
        <v>504</v>
      </c>
      <c r="C23" s="13" t="s">
        <v>1</v>
      </c>
      <c r="D23" s="13">
        <v>10738</v>
      </c>
      <c r="E23" s="13" t="s">
        <v>467</v>
      </c>
      <c r="F23" s="13" t="s">
        <v>467</v>
      </c>
      <c r="G23" s="13" t="s">
        <v>446</v>
      </c>
      <c r="H23" s="23" t="s">
        <v>435</v>
      </c>
      <c r="I23" s="23" t="s">
        <v>413</v>
      </c>
      <c r="J23" s="23" t="s">
        <v>436</v>
      </c>
      <c r="K23" s="7" t="s">
        <v>194</v>
      </c>
      <c r="L23" s="13" t="s">
        <v>11</v>
      </c>
      <c r="M23" s="13">
        <v>0</v>
      </c>
      <c r="N23" s="16">
        <v>0</v>
      </c>
      <c r="O23" s="13" t="s">
        <v>110</v>
      </c>
      <c r="P23" s="13" t="s">
        <v>111</v>
      </c>
      <c r="Q23" s="13" t="s">
        <v>112</v>
      </c>
      <c r="R23" s="13" t="s">
        <v>110</v>
      </c>
      <c r="S23" s="13" t="s">
        <v>111</v>
      </c>
      <c r="T23" s="21" t="s">
        <v>145</v>
      </c>
      <c r="U23" s="7" t="s">
        <v>194</v>
      </c>
      <c r="V23" s="15">
        <v>42760</v>
      </c>
      <c r="W23" s="15">
        <v>42760</v>
      </c>
      <c r="X23" s="31">
        <v>16</v>
      </c>
      <c r="Y23" s="16">
        <f>+X23+467</f>
        <v>483</v>
      </c>
      <c r="Z23" s="16">
        <v>0</v>
      </c>
      <c r="AA23" s="15">
        <v>42761</v>
      </c>
      <c r="AB23" s="13"/>
      <c r="AC23" s="13">
        <v>16</v>
      </c>
      <c r="AD23" s="13">
        <v>1</v>
      </c>
      <c r="AE23" s="13"/>
      <c r="AF23" s="13" t="s">
        <v>113</v>
      </c>
      <c r="AG23" s="13">
        <v>2017</v>
      </c>
      <c r="AH23" s="15">
        <v>42843</v>
      </c>
      <c r="AI23" t="s">
        <v>527</v>
      </c>
    </row>
    <row r="24" spans="1:35" ht="12.75">
      <c r="A24" s="13">
        <v>2017</v>
      </c>
      <c r="B24" s="21" t="s">
        <v>504</v>
      </c>
      <c r="C24" s="13" t="s">
        <v>1</v>
      </c>
      <c r="D24" s="13">
        <v>788</v>
      </c>
      <c r="E24" s="13" t="s">
        <v>459</v>
      </c>
      <c r="F24" s="13" t="s">
        <v>459</v>
      </c>
      <c r="G24" s="13" t="s">
        <v>453</v>
      </c>
      <c r="H24" s="23" t="s">
        <v>140</v>
      </c>
      <c r="I24" s="23" t="s">
        <v>141</v>
      </c>
      <c r="J24" s="23" t="s">
        <v>142</v>
      </c>
      <c r="K24" s="7" t="s">
        <v>195</v>
      </c>
      <c r="L24" s="13" t="s">
        <v>11</v>
      </c>
      <c r="M24" s="13">
        <v>0</v>
      </c>
      <c r="N24" s="16">
        <v>0</v>
      </c>
      <c r="O24" s="13" t="s">
        <v>110</v>
      </c>
      <c r="P24" s="13" t="s">
        <v>111</v>
      </c>
      <c r="Q24" s="13" t="s">
        <v>111</v>
      </c>
      <c r="R24" s="13" t="s">
        <v>110</v>
      </c>
      <c r="S24" s="13" t="s">
        <v>111</v>
      </c>
      <c r="T24" s="21" t="s">
        <v>126</v>
      </c>
      <c r="U24" s="7" t="s">
        <v>195</v>
      </c>
      <c r="V24" s="15">
        <v>42762</v>
      </c>
      <c r="W24" s="15">
        <v>42762</v>
      </c>
      <c r="X24" s="31">
        <v>17</v>
      </c>
      <c r="Y24" s="16">
        <f>2846.5+X24</f>
        <v>2863.5</v>
      </c>
      <c r="Z24" s="16">
        <v>0</v>
      </c>
      <c r="AA24" s="15">
        <v>42767</v>
      </c>
      <c r="AB24" s="13"/>
      <c r="AC24" s="13">
        <v>17</v>
      </c>
      <c r="AD24" s="13">
        <v>1</v>
      </c>
      <c r="AE24" s="13"/>
      <c r="AF24" s="13" t="s">
        <v>113</v>
      </c>
      <c r="AG24" s="13">
        <v>2017</v>
      </c>
      <c r="AH24" s="15">
        <v>42843</v>
      </c>
      <c r="AI24" t="s">
        <v>528</v>
      </c>
    </row>
    <row r="25" spans="1:35" ht="12.75">
      <c r="A25" s="13">
        <v>2017</v>
      </c>
      <c r="B25" s="21" t="s">
        <v>504</v>
      </c>
      <c r="C25" s="13" t="s">
        <v>1</v>
      </c>
      <c r="D25" s="13">
        <v>10955</v>
      </c>
      <c r="E25" s="13" t="s">
        <v>457</v>
      </c>
      <c r="F25" s="13" t="s">
        <v>457</v>
      </c>
      <c r="G25" s="13" t="s">
        <v>449</v>
      </c>
      <c r="H25" s="19" t="s">
        <v>137</v>
      </c>
      <c r="I25" s="19" t="s">
        <v>381</v>
      </c>
      <c r="J25" s="19" t="s">
        <v>139</v>
      </c>
      <c r="K25" s="7" t="s">
        <v>191</v>
      </c>
      <c r="L25" s="13" t="s">
        <v>11</v>
      </c>
      <c r="M25" s="13">
        <v>0</v>
      </c>
      <c r="N25" s="16">
        <v>0</v>
      </c>
      <c r="O25" s="13" t="s">
        <v>110</v>
      </c>
      <c r="P25" s="13" t="s">
        <v>111</v>
      </c>
      <c r="Q25" s="13" t="s">
        <v>111</v>
      </c>
      <c r="R25" s="13" t="s">
        <v>110</v>
      </c>
      <c r="S25" s="13" t="s">
        <v>111</v>
      </c>
      <c r="T25" s="21" t="s">
        <v>126</v>
      </c>
      <c r="U25" s="7" t="s">
        <v>191</v>
      </c>
      <c r="V25" s="15">
        <v>42765</v>
      </c>
      <c r="W25" s="15">
        <v>42766</v>
      </c>
      <c r="X25" s="31">
        <v>18</v>
      </c>
      <c r="Y25" s="16">
        <f>+X25+1300</f>
        <v>1318</v>
      </c>
      <c r="Z25" s="16">
        <v>0</v>
      </c>
      <c r="AA25" s="15">
        <v>42768</v>
      </c>
      <c r="AB25" s="13"/>
      <c r="AC25" s="13">
        <v>18</v>
      </c>
      <c r="AD25" s="13">
        <v>1</v>
      </c>
      <c r="AE25" s="13"/>
      <c r="AF25" s="13" t="s">
        <v>113</v>
      </c>
      <c r="AG25" s="13">
        <v>2017</v>
      </c>
      <c r="AH25" s="15">
        <v>42843</v>
      </c>
      <c r="AI25" t="s">
        <v>529</v>
      </c>
    </row>
    <row r="26" spans="1:35" ht="12.75">
      <c r="A26" s="13">
        <v>2017</v>
      </c>
      <c r="B26" s="21" t="s">
        <v>504</v>
      </c>
      <c r="C26" s="13" t="s">
        <v>1</v>
      </c>
      <c r="D26" s="13">
        <v>10956</v>
      </c>
      <c r="E26" s="13" t="s">
        <v>457</v>
      </c>
      <c r="F26" s="13" t="s">
        <v>457</v>
      </c>
      <c r="G26" s="13" t="s">
        <v>449</v>
      </c>
      <c r="H26" s="19" t="s">
        <v>384</v>
      </c>
      <c r="I26" s="19" t="s">
        <v>385</v>
      </c>
      <c r="J26" s="19" t="s">
        <v>151</v>
      </c>
      <c r="K26" s="7" t="s">
        <v>191</v>
      </c>
      <c r="L26" s="13" t="s">
        <v>11</v>
      </c>
      <c r="M26" s="13">
        <v>0</v>
      </c>
      <c r="N26" s="16">
        <v>0</v>
      </c>
      <c r="O26" s="13" t="s">
        <v>110</v>
      </c>
      <c r="P26" s="13" t="s">
        <v>111</v>
      </c>
      <c r="Q26" s="13" t="s">
        <v>111</v>
      </c>
      <c r="R26" s="13" t="s">
        <v>110</v>
      </c>
      <c r="S26" s="13" t="s">
        <v>111</v>
      </c>
      <c r="T26" s="21" t="s">
        <v>126</v>
      </c>
      <c r="U26" s="7" t="s">
        <v>191</v>
      </c>
      <c r="V26" s="15">
        <v>42765</v>
      </c>
      <c r="W26" s="15">
        <v>42766</v>
      </c>
      <c r="X26" s="31">
        <v>19</v>
      </c>
      <c r="Y26" s="16">
        <v>720</v>
      </c>
      <c r="Z26" s="16">
        <v>0</v>
      </c>
      <c r="AA26" s="15">
        <v>42765</v>
      </c>
      <c r="AB26" s="13"/>
      <c r="AC26" s="13">
        <v>19</v>
      </c>
      <c r="AD26" s="13">
        <v>1</v>
      </c>
      <c r="AE26" s="13"/>
      <c r="AF26" s="13" t="s">
        <v>113</v>
      </c>
      <c r="AG26" s="13">
        <v>2017</v>
      </c>
      <c r="AH26" s="15">
        <v>42843</v>
      </c>
      <c r="AI26" t="s">
        <v>530</v>
      </c>
    </row>
    <row r="27" spans="1:35" ht="12.75">
      <c r="A27" s="13">
        <v>2017</v>
      </c>
      <c r="B27" s="21" t="s">
        <v>504</v>
      </c>
      <c r="C27" s="13" t="s">
        <v>1</v>
      </c>
      <c r="D27" s="13">
        <v>807</v>
      </c>
      <c r="E27" s="13" t="s">
        <v>456</v>
      </c>
      <c r="F27" s="13" t="s">
        <v>456</v>
      </c>
      <c r="G27" s="13" t="s">
        <v>449</v>
      </c>
      <c r="H27" s="19" t="s">
        <v>376</v>
      </c>
      <c r="I27" s="19" t="s">
        <v>377</v>
      </c>
      <c r="J27" s="19" t="s">
        <v>146</v>
      </c>
      <c r="K27" s="7" t="s">
        <v>196</v>
      </c>
      <c r="L27" s="13" t="s">
        <v>11</v>
      </c>
      <c r="M27" s="13">
        <v>0</v>
      </c>
      <c r="N27" s="16">
        <v>0</v>
      </c>
      <c r="O27" s="13" t="s">
        <v>110</v>
      </c>
      <c r="P27" s="13" t="s">
        <v>111</v>
      </c>
      <c r="Q27" s="13" t="s">
        <v>111</v>
      </c>
      <c r="R27" s="13" t="s">
        <v>110</v>
      </c>
      <c r="S27" s="13" t="s">
        <v>111</v>
      </c>
      <c r="T27" s="21" t="s">
        <v>126</v>
      </c>
      <c r="U27" s="7" t="s">
        <v>196</v>
      </c>
      <c r="V27" s="15">
        <v>42765</v>
      </c>
      <c r="W27" s="15">
        <v>42766</v>
      </c>
      <c r="X27" s="31">
        <v>20</v>
      </c>
      <c r="Y27" s="16">
        <v>2270</v>
      </c>
      <c r="Z27" s="16">
        <v>0</v>
      </c>
      <c r="AA27" s="15">
        <v>42772</v>
      </c>
      <c r="AB27" s="13"/>
      <c r="AC27" s="13">
        <v>20</v>
      </c>
      <c r="AD27" s="13">
        <v>1</v>
      </c>
      <c r="AE27" s="13"/>
      <c r="AF27" s="13" t="s">
        <v>113</v>
      </c>
      <c r="AG27" s="13">
        <v>2017</v>
      </c>
      <c r="AH27" s="15">
        <v>42843</v>
      </c>
      <c r="AI27" t="s">
        <v>531</v>
      </c>
    </row>
    <row r="28" spans="1:35" ht="12.75">
      <c r="A28" s="13">
        <v>2017</v>
      </c>
      <c r="B28" s="21" t="s">
        <v>504</v>
      </c>
      <c r="C28" s="13" t="s">
        <v>1</v>
      </c>
      <c r="H28" s="19" t="s">
        <v>386</v>
      </c>
      <c r="I28" s="19" t="s">
        <v>153</v>
      </c>
      <c r="J28" s="19" t="s">
        <v>387</v>
      </c>
      <c r="K28" s="7" t="s">
        <v>196</v>
      </c>
      <c r="L28" s="13" t="s">
        <v>11</v>
      </c>
      <c r="M28" s="13">
        <v>0</v>
      </c>
      <c r="N28" s="16">
        <v>0</v>
      </c>
      <c r="O28" s="13" t="s">
        <v>110</v>
      </c>
      <c r="P28" s="13" t="s">
        <v>111</v>
      </c>
      <c r="Q28" s="13" t="s">
        <v>111</v>
      </c>
      <c r="R28" s="13" t="s">
        <v>110</v>
      </c>
      <c r="S28" s="13" t="s">
        <v>111</v>
      </c>
      <c r="T28" s="21" t="s">
        <v>126</v>
      </c>
      <c r="U28" s="7" t="s">
        <v>196</v>
      </c>
      <c r="V28" s="15">
        <v>42765</v>
      </c>
      <c r="W28" s="15">
        <v>42766</v>
      </c>
      <c r="X28" s="31">
        <v>21</v>
      </c>
      <c r="Y28" s="16">
        <f>+X28</f>
        <v>21</v>
      </c>
      <c r="Z28" s="16">
        <v>539.2</v>
      </c>
      <c r="AA28" s="15">
        <v>42772</v>
      </c>
      <c r="AB28" s="13"/>
      <c r="AC28" s="13">
        <v>21</v>
      </c>
      <c r="AD28" s="13">
        <v>1</v>
      </c>
      <c r="AE28" s="13"/>
      <c r="AF28" s="13" t="s">
        <v>113</v>
      </c>
      <c r="AG28" s="13">
        <v>2017</v>
      </c>
      <c r="AH28" s="15">
        <v>42843</v>
      </c>
      <c r="AI28" t="s">
        <v>532</v>
      </c>
    </row>
    <row r="29" spans="1:35" ht="12.75">
      <c r="A29" s="13">
        <v>2017</v>
      </c>
      <c r="B29" s="21" t="s">
        <v>504</v>
      </c>
      <c r="C29" s="13" t="s">
        <v>1</v>
      </c>
      <c r="D29" s="13">
        <v>12186</v>
      </c>
      <c r="E29" s="13" t="s">
        <v>445</v>
      </c>
      <c r="F29" s="13" t="s">
        <v>445</v>
      </c>
      <c r="G29" s="13" t="s">
        <v>446</v>
      </c>
      <c r="H29" s="19" t="s">
        <v>121</v>
      </c>
      <c r="I29" s="19" t="s">
        <v>122</v>
      </c>
      <c r="J29" s="19" t="s">
        <v>123</v>
      </c>
      <c r="K29" s="7" t="s">
        <v>197</v>
      </c>
      <c r="L29" s="13" t="s">
        <v>11</v>
      </c>
      <c r="M29" s="13">
        <v>0</v>
      </c>
      <c r="N29" s="16">
        <v>0</v>
      </c>
      <c r="O29" s="13" t="s">
        <v>110</v>
      </c>
      <c r="P29" s="13" t="s">
        <v>111</v>
      </c>
      <c r="Q29" s="13" t="s">
        <v>124</v>
      </c>
      <c r="R29" s="13" t="s">
        <v>110</v>
      </c>
      <c r="S29" s="13" t="s">
        <v>111</v>
      </c>
      <c r="T29" s="21" t="s">
        <v>145</v>
      </c>
      <c r="U29" s="7" t="s">
        <v>197</v>
      </c>
      <c r="V29" s="15">
        <v>42761</v>
      </c>
      <c r="W29" s="15">
        <v>42761</v>
      </c>
      <c r="X29" s="31">
        <v>22</v>
      </c>
      <c r="Y29" s="16">
        <f>+X29+500</f>
        <v>522</v>
      </c>
      <c r="Z29" s="16">
        <v>0</v>
      </c>
      <c r="AA29" s="15">
        <v>42768</v>
      </c>
      <c r="AB29" s="13"/>
      <c r="AC29" s="13">
        <v>22</v>
      </c>
      <c r="AD29" s="13">
        <v>1</v>
      </c>
      <c r="AE29" s="13"/>
      <c r="AF29" s="13" t="s">
        <v>113</v>
      </c>
      <c r="AG29" s="13">
        <v>2017</v>
      </c>
      <c r="AH29" s="15">
        <v>42843</v>
      </c>
      <c r="AI29" t="s">
        <v>533</v>
      </c>
    </row>
    <row r="30" spans="1:35" ht="12.75">
      <c r="A30" s="13">
        <v>2017</v>
      </c>
      <c r="B30" s="21" t="s">
        <v>504</v>
      </c>
      <c r="C30" s="13" t="s">
        <v>1</v>
      </c>
      <c r="D30" s="13">
        <v>11034</v>
      </c>
      <c r="E30" s="13" t="s">
        <v>452</v>
      </c>
      <c r="F30" s="13" t="s">
        <v>452</v>
      </c>
      <c r="G30" s="13" t="s">
        <v>453</v>
      </c>
      <c r="H30" s="19" t="s">
        <v>382</v>
      </c>
      <c r="I30" s="19" t="s">
        <v>125</v>
      </c>
      <c r="J30" s="19" t="s">
        <v>383</v>
      </c>
      <c r="K30" s="7" t="s">
        <v>198</v>
      </c>
      <c r="L30" s="13" t="s">
        <v>11</v>
      </c>
      <c r="M30" s="13">
        <v>0</v>
      </c>
      <c r="N30" s="16">
        <v>0</v>
      </c>
      <c r="O30" s="13" t="s">
        <v>110</v>
      </c>
      <c r="P30" s="13" t="s">
        <v>111</v>
      </c>
      <c r="Q30" s="13" t="s">
        <v>111</v>
      </c>
      <c r="R30" s="13" t="s">
        <v>110</v>
      </c>
      <c r="S30" s="13" t="s">
        <v>111</v>
      </c>
      <c r="T30" s="21" t="s">
        <v>112</v>
      </c>
      <c r="U30" s="7" t="s">
        <v>198</v>
      </c>
      <c r="V30" s="15">
        <v>42767</v>
      </c>
      <c r="W30" s="15">
        <v>42768</v>
      </c>
      <c r="X30" s="31">
        <v>23</v>
      </c>
      <c r="Y30" s="16">
        <f>+X30+661.6+192.04</f>
        <v>876.64</v>
      </c>
      <c r="Z30" s="16">
        <v>144.43</v>
      </c>
      <c r="AA30" s="15">
        <v>42772</v>
      </c>
      <c r="AB30" s="13"/>
      <c r="AC30" s="13">
        <v>23</v>
      </c>
      <c r="AD30" s="13">
        <v>1</v>
      </c>
      <c r="AE30" s="13"/>
      <c r="AF30" s="13" t="s">
        <v>113</v>
      </c>
      <c r="AG30" s="13">
        <v>2017</v>
      </c>
      <c r="AH30" s="15">
        <v>42843</v>
      </c>
      <c r="AI30" t="s">
        <v>534</v>
      </c>
    </row>
    <row r="31" spans="1:35" ht="12.75">
      <c r="A31" s="13">
        <v>2017</v>
      </c>
      <c r="B31" s="21" t="s">
        <v>504</v>
      </c>
      <c r="C31" s="13" t="s">
        <v>1</v>
      </c>
      <c r="D31" s="13">
        <v>806</v>
      </c>
      <c r="E31" s="13" t="s">
        <v>452</v>
      </c>
      <c r="F31" s="13" t="s">
        <v>452</v>
      </c>
      <c r="G31" s="13" t="s">
        <v>453</v>
      </c>
      <c r="H31" s="19" t="s">
        <v>171</v>
      </c>
      <c r="I31" s="19" t="s">
        <v>172</v>
      </c>
      <c r="J31" s="19" t="s">
        <v>173</v>
      </c>
      <c r="K31" s="7" t="s">
        <v>198</v>
      </c>
      <c r="L31" s="13" t="s">
        <v>11</v>
      </c>
      <c r="M31" s="13">
        <v>0</v>
      </c>
      <c r="N31" s="16">
        <v>0</v>
      </c>
      <c r="O31" s="13" t="s">
        <v>110</v>
      </c>
      <c r="P31" s="13" t="s">
        <v>111</v>
      </c>
      <c r="Q31" s="13" t="s">
        <v>111</v>
      </c>
      <c r="R31" s="13" t="s">
        <v>110</v>
      </c>
      <c r="S31" s="13" t="s">
        <v>111</v>
      </c>
      <c r="T31" s="21" t="s">
        <v>112</v>
      </c>
      <c r="U31" s="7" t="s">
        <v>198</v>
      </c>
      <c r="V31" s="15">
        <v>42767</v>
      </c>
      <c r="W31" s="15">
        <v>42768</v>
      </c>
      <c r="X31" s="31">
        <v>24</v>
      </c>
      <c r="Y31" s="16">
        <f>+X31</f>
        <v>24</v>
      </c>
      <c r="Z31" s="16">
        <v>7</v>
      </c>
      <c r="AA31" s="15">
        <v>42772</v>
      </c>
      <c r="AB31" s="13"/>
      <c r="AC31" s="13">
        <v>24</v>
      </c>
      <c r="AD31" s="13">
        <v>1</v>
      </c>
      <c r="AE31" s="13"/>
      <c r="AF31" s="13" t="s">
        <v>113</v>
      </c>
      <c r="AG31" s="13">
        <v>2017</v>
      </c>
      <c r="AH31" s="15">
        <v>42843</v>
      </c>
      <c r="AI31" t="s">
        <v>535</v>
      </c>
    </row>
    <row r="32" spans="1:35" ht="12.75">
      <c r="A32" s="13">
        <v>2017</v>
      </c>
      <c r="B32" s="21" t="s">
        <v>504</v>
      </c>
      <c r="C32" s="13" t="s">
        <v>1</v>
      </c>
      <c r="D32" s="13">
        <v>10955</v>
      </c>
      <c r="E32" s="13" t="s">
        <v>457</v>
      </c>
      <c r="F32" s="13" t="s">
        <v>457</v>
      </c>
      <c r="G32" s="13" t="s">
        <v>449</v>
      </c>
      <c r="H32" s="23" t="s">
        <v>137</v>
      </c>
      <c r="I32" s="23" t="s">
        <v>381</v>
      </c>
      <c r="J32" s="23" t="s">
        <v>139</v>
      </c>
      <c r="K32" s="7" t="s">
        <v>183</v>
      </c>
      <c r="L32" s="13" t="s">
        <v>11</v>
      </c>
      <c r="M32" s="13">
        <v>2</v>
      </c>
      <c r="N32" s="16">
        <f>240*M32</f>
        <v>480</v>
      </c>
      <c r="O32" s="13" t="s">
        <v>110</v>
      </c>
      <c r="P32" s="13" t="s">
        <v>111</v>
      </c>
      <c r="Q32" s="13" t="s">
        <v>111</v>
      </c>
      <c r="R32" s="13" t="s">
        <v>110</v>
      </c>
      <c r="S32" s="13" t="s">
        <v>111</v>
      </c>
      <c r="T32" s="21" t="s">
        <v>112</v>
      </c>
      <c r="U32" s="7" t="s">
        <v>183</v>
      </c>
      <c r="V32" s="15">
        <v>42769</v>
      </c>
      <c r="W32" s="15">
        <v>42769</v>
      </c>
      <c r="X32" s="31">
        <v>25</v>
      </c>
      <c r="Y32" s="16">
        <f>+X32+500+192</f>
        <v>717</v>
      </c>
      <c r="Z32" s="16">
        <v>6.94</v>
      </c>
      <c r="AA32" s="15">
        <v>42775</v>
      </c>
      <c r="AB32" s="13"/>
      <c r="AC32" s="13">
        <v>25</v>
      </c>
      <c r="AD32" s="13">
        <v>1</v>
      </c>
      <c r="AE32" s="13"/>
      <c r="AF32" s="13" t="s">
        <v>113</v>
      </c>
      <c r="AG32" s="13">
        <v>2017</v>
      </c>
      <c r="AH32" s="15">
        <v>42843</v>
      </c>
      <c r="AI32" t="s">
        <v>536</v>
      </c>
    </row>
    <row r="33" spans="1:35" ht="12.75">
      <c r="A33" s="13">
        <v>2017</v>
      </c>
      <c r="B33" s="21" t="s">
        <v>504</v>
      </c>
      <c r="C33" s="13" t="s">
        <v>1</v>
      </c>
      <c r="D33" s="13">
        <v>12177</v>
      </c>
      <c r="E33" s="13" t="s">
        <v>447</v>
      </c>
      <c r="F33" s="13" t="s">
        <v>447</v>
      </c>
      <c r="G33" s="13" t="s">
        <v>446</v>
      </c>
      <c r="H33" s="23" t="s">
        <v>174</v>
      </c>
      <c r="I33" s="23" t="s">
        <v>175</v>
      </c>
      <c r="J33" s="23" t="s">
        <v>176</v>
      </c>
      <c r="K33" s="7" t="s">
        <v>199</v>
      </c>
      <c r="L33" s="13" t="s">
        <v>11</v>
      </c>
      <c r="M33" s="13">
        <v>2</v>
      </c>
      <c r="N33" s="16">
        <v>0</v>
      </c>
      <c r="O33" s="13" t="s">
        <v>110</v>
      </c>
      <c r="P33" s="13" t="s">
        <v>111</v>
      </c>
      <c r="Q33" s="13" t="s">
        <v>111</v>
      </c>
      <c r="R33" s="13" t="s">
        <v>110</v>
      </c>
      <c r="S33" s="13" t="s">
        <v>111</v>
      </c>
      <c r="T33" s="21" t="s">
        <v>388</v>
      </c>
      <c r="U33" s="7" t="s">
        <v>199</v>
      </c>
      <c r="V33" s="15">
        <v>42773</v>
      </c>
      <c r="W33" s="15">
        <v>42774</v>
      </c>
      <c r="X33" s="31">
        <v>26</v>
      </c>
      <c r="Y33" s="16">
        <f>+X33+0</f>
        <v>26</v>
      </c>
      <c r="Z33" s="16">
        <v>333</v>
      </c>
      <c r="AA33" s="15">
        <v>42779</v>
      </c>
      <c r="AB33" s="13"/>
      <c r="AC33" s="13">
        <v>26</v>
      </c>
      <c r="AD33" s="13">
        <v>1</v>
      </c>
      <c r="AE33" s="13"/>
      <c r="AF33" s="13" t="s">
        <v>113</v>
      </c>
      <c r="AG33" s="13">
        <v>2017</v>
      </c>
      <c r="AH33" s="15">
        <v>42843</v>
      </c>
      <c r="AI33" t="s">
        <v>537</v>
      </c>
    </row>
    <row r="34" spans="1:35" ht="12.75">
      <c r="A34" s="13">
        <v>2017</v>
      </c>
      <c r="B34" s="21" t="s">
        <v>504</v>
      </c>
      <c r="C34" s="13" t="s">
        <v>1</v>
      </c>
      <c r="D34" s="13">
        <v>794</v>
      </c>
      <c r="E34" s="13" t="s">
        <v>500</v>
      </c>
      <c r="F34" s="13" t="s">
        <v>500</v>
      </c>
      <c r="G34" s="13" t="s">
        <v>446</v>
      </c>
      <c r="H34" s="23" t="s">
        <v>144</v>
      </c>
      <c r="I34" s="23" t="s">
        <v>173</v>
      </c>
      <c r="J34" s="23" t="s">
        <v>472</v>
      </c>
      <c r="K34" s="7" t="s">
        <v>200</v>
      </c>
      <c r="L34" s="13" t="s">
        <v>11</v>
      </c>
      <c r="M34" s="13">
        <v>0</v>
      </c>
      <c r="N34" s="16">
        <v>0</v>
      </c>
      <c r="O34" s="13" t="s">
        <v>110</v>
      </c>
      <c r="P34" s="13" t="s">
        <v>111</v>
      </c>
      <c r="Q34" s="13" t="s">
        <v>111</v>
      </c>
      <c r="R34" s="13" t="s">
        <v>110</v>
      </c>
      <c r="S34" s="13" t="s">
        <v>111</v>
      </c>
      <c r="T34" s="26" t="s">
        <v>126</v>
      </c>
      <c r="U34" s="7" t="s">
        <v>200</v>
      </c>
      <c r="V34" s="27">
        <v>42775</v>
      </c>
      <c r="W34" s="27">
        <v>42777</v>
      </c>
      <c r="X34" s="31">
        <v>27</v>
      </c>
      <c r="Y34" s="16">
        <f>+X34+62+164+164+62+370.04</f>
        <v>849.04</v>
      </c>
      <c r="Z34" s="16">
        <v>280</v>
      </c>
      <c r="AA34" s="27">
        <v>42782</v>
      </c>
      <c r="AB34" s="13"/>
      <c r="AC34" s="13">
        <v>27</v>
      </c>
      <c r="AD34" s="13">
        <v>1</v>
      </c>
      <c r="AE34" s="13"/>
      <c r="AF34" s="13" t="s">
        <v>113</v>
      </c>
      <c r="AG34" s="13">
        <v>2017</v>
      </c>
      <c r="AH34" s="15">
        <v>42843</v>
      </c>
      <c r="AI34" t="s">
        <v>538</v>
      </c>
    </row>
    <row r="35" spans="1:34" ht="12.75">
      <c r="A35" s="13">
        <v>2017</v>
      </c>
      <c r="B35" s="21" t="s">
        <v>504</v>
      </c>
      <c r="C35" s="13" t="s">
        <v>1</v>
      </c>
      <c r="D35" s="24" t="s">
        <v>431</v>
      </c>
      <c r="E35" s="24" t="s">
        <v>431</v>
      </c>
      <c r="F35" s="24" t="s">
        <v>431</v>
      </c>
      <c r="G35" s="24" t="s">
        <v>431</v>
      </c>
      <c r="H35" s="23" t="s">
        <v>431</v>
      </c>
      <c r="I35" s="23" t="s">
        <v>431</v>
      </c>
      <c r="J35" s="23" t="s">
        <v>431</v>
      </c>
      <c r="K35" s="23" t="s">
        <v>431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1">
        <v>28</v>
      </c>
      <c r="Y35" s="23"/>
      <c r="Z35" s="23"/>
      <c r="AA35" s="27"/>
      <c r="AB35" s="13"/>
      <c r="AC35" s="13">
        <v>28</v>
      </c>
      <c r="AD35" s="13">
        <v>1</v>
      </c>
      <c r="AE35" s="13"/>
      <c r="AF35" s="13" t="s">
        <v>113</v>
      </c>
      <c r="AG35" s="13">
        <v>2017</v>
      </c>
      <c r="AH35" s="15">
        <v>42843</v>
      </c>
    </row>
    <row r="36" spans="1:35" ht="12.75">
      <c r="A36" s="13">
        <v>2017</v>
      </c>
      <c r="B36" s="21" t="s">
        <v>504</v>
      </c>
      <c r="C36" s="13" t="s">
        <v>1</v>
      </c>
      <c r="D36" s="13">
        <v>794</v>
      </c>
      <c r="E36" s="13" t="s">
        <v>500</v>
      </c>
      <c r="F36" s="13" t="s">
        <v>500</v>
      </c>
      <c r="G36" s="13" t="s">
        <v>446</v>
      </c>
      <c r="H36" s="23" t="s">
        <v>144</v>
      </c>
      <c r="I36" s="23" t="s">
        <v>173</v>
      </c>
      <c r="J36" s="23" t="s">
        <v>472</v>
      </c>
      <c r="K36" s="7" t="s">
        <v>201</v>
      </c>
      <c r="L36" s="13" t="s">
        <v>11</v>
      </c>
      <c r="M36" s="13">
        <v>0</v>
      </c>
      <c r="N36" s="16">
        <v>0</v>
      </c>
      <c r="O36" s="13" t="s">
        <v>110</v>
      </c>
      <c r="P36" s="13" t="s">
        <v>111</v>
      </c>
      <c r="Q36" s="13" t="s">
        <v>111</v>
      </c>
      <c r="R36" s="13" t="s">
        <v>110</v>
      </c>
      <c r="S36" s="13" t="s">
        <v>111</v>
      </c>
      <c r="T36" s="21" t="s">
        <v>392</v>
      </c>
      <c r="U36" s="7" t="s">
        <v>201</v>
      </c>
      <c r="V36" s="27">
        <v>42779</v>
      </c>
      <c r="W36" s="27">
        <v>42780</v>
      </c>
      <c r="X36" s="31">
        <v>29</v>
      </c>
      <c r="Y36" s="16">
        <f>+X36+400+300+350+230</f>
        <v>1309</v>
      </c>
      <c r="Z36" s="16">
        <v>620</v>
      </c>
      <c r="AA36" s="27">
        <v>42783</v>
      </c>
      <c r="AB36" s="13"/>
      <c r="AC36" s="13">
        <v>29</v>
      </c>
      <c r="AD36" s="13">
        <v>1</v>
      </c>
      <c r="AE36" s="13"/>
      <c r="AF36" s="13" t="s">
        <v>113</v>
      </c>
      <c r="AG36" s="13">
        <v>2017</v>
      </c>
      <c r="AH36" s="15">
        <v>42843</v>
      </c>
      <c r="AI36" t="s">
        <v>539</v>
      </c>
    </row>
    <row r="37" spans="1:35" ht="12.75">
      <c r="A37" s="13">
        <v>2017</v>
      </c>
      <c r="B37" s="21" t="s">
        <v>504</v>
      </c>
      <c r="C37" s="13" t="s">
        <v>1</v>
      </c>
      <c r="H37" s="19" t="s">
        <v>389</v>
      </c>
      <c r="I37" s="19" t="s">
        <v>390</v>
      </c>
      <c r="J37" s="19" t="s">
        <v>391</v>
      </c>
      <c r="K37" s="7" t="s">
        <v>201</v>
      </c>
      <c r="L37" s="13" t="s">
        <v>11</v>
      </c>
      <c r="M37" s="13">
        <v>0</v>
      </c>
      <c r="N37" s="16">
        <v>0</v>
      </c>
      <c r="O37" s="13" t="s">
        <v>110</v>
      </c>
      <c r="P37" s="13" t="s">
        <v>111</v>
      </c>
      <c r="Q37" s="13" t="s">
        <v>111</v>
      </c>
      <c r="R37" s="13" t="s">
        <v>110</v>
      </c>
      <c r="S37" s="13" t="s">
        <v>111</v>
      </c>
      <c r="T37" s="21" t="s">
        <v>392</v>
      </c>
      <c r="U37" s="7" t="s">
        <v>201</v>
      </c>
      <c r="V37" s="15">
        <v>42779</v>
      </c>
      <c r="W37" s="15">
        <v>42780</v>
      </c>
      <c r="X37" s="31">
        <v>30</v>
      </c>
      <c r="Y37" s="16">
        <f>+X37+0</f>
        <v>30</v>
      </c>
      <c r="Z37" s="16">
        <v>458</v>
      </c>
      <c r="AA37" s="15">
        <v>42779</v>
      </c>
      <c r="AB37" s="13"/>
      <c r="AC37" s="13">
        <v>30</v>
      </c>
      <c r="AD37" s="13">
        <v>1</v>
      </c>
      <c r="AE37" s="13"/>
      <c r="AF37" s="13" t="s">
        <v>113</v>
      </c>
      <c r="AG37" s="13">
        <v>2017</v>
      </c>
      <c r="AH37" s="15">
        <v>42843</v>
      </c>
      <c r="AI37" t="s">
        <v>540</v>
      </c>
    </row>
    <row r="38" spans="1:35" ht="12.75">
      <c r="A38" s="13">
        <v>2017</v>
      </c>
      <c r="B38" s="21" t="s">
        <v>504</v>
      </c>
      <c r="C38" s="13" t="s">
        <v>1</v>
      </c>
      <c r="D38" s="13">
        <v>786</v>
      </c>
      <c r="E38" s="13" t="s">
        <v>462</v>
      </c>
      <c r="F38" s="13" t="s">
        <v>462</v>
      </c>
      <c r="G38" s="13" t="s">
        <v>449</v>
      </c>
      <c r="H38" s="19" t="s">
        <v>132</v>
      </c>
      <c r="I38" s="19" t="s">
        <v>133</v>
      </c>
      <c r="J38" s="19" t="s">
        <v>120</v>
      </c>
      <c r="K38" s="7" t="s">
        <v>202</v>
      </c>
      <c r="L38" s="13" t="s">
        <v>11</v>
      </c>
      <c r="M38" s="13">
        <v>0</v>
      </c>
      <c r="N38" s="16">
        <v>0</v>
      </c>
      <c r="O38" s="13" t="s">
        <v>110</v>
      </c>
      <c r="P38" s="13" t="s">
        <v>111</v>
      </c>
      <c r="Q38" s="13" t="s">
        <v>111</v>
      </c>
      <c r="R38" s="13" t="s">
        <v>110</v>
      </c>
      <c r="S38" s="13" t="s">
        <v>111</v>
      </c>
      <c r="T38" s="21" t="s">
        <v>392</v>
      </c>
      <c r="U38" s="7" t="s">
        <v>202</v>
      </c>
      <c r="V38" s="15">
        <v>42779</v>
      </c>
      <c r="W38" s="15">
        <v>42780</v>
      </c>
      <c r="X38" s="31">
        <v>31</v>
      </c>
      <c r="Y38" s="16">
        <f>+X38+500</f>
        <v>531</v>
      </c>
      <c r="Z38" s="16">
        <v>587</v>
      </c>
      <c r="AA38" s="15">
        <v>42780</v>
      </c>
      <c r="AB38" s="13"/>
      <c r="AC38" s="13">
        <v>31</v>
      </c>
      <c r="AD38" s="13">
        <v>1</v>
      </c>
      <c r="AE38" s="13"/>
      <c r="AF38" s="13" t="s">
        <v>113</v>
      </c>
      <c r="AG38" s="13">
        <v>2017</v>
      </c>
      <c r="AH38" s="15">
        <v>42843</v>
      </c>
      <c r="AI38" t="s">
        <v>541</v>
      </c>
    </row>
    <row r="39" spans="1:35" ht="12.75">
      <c r="A39" s="13">
        <v>2017</v>
      </c>
      <c r="B39" s="21" t="s">
        <v>504</v>
      </c>
      <c r="C39" s="13" t="s">
        <v>1</v>
      </c>
      <c r="D39" s="13">
        <v>10770</v>
      </c>
      <c r="E39" s="13" t="s">
        <v>450</v>
      </c>
      <c r="F39" s="13" t="s">
        <v>450</v>
      </c>
      <c r="G39" s="13" t="s">
        <v>446</v>
      </c>
      <c r="H39" s="19" t="s">
        <v>393</v>
      </c>
      <c r="I39" s="19" t="s">
        <v>394</v>
      </c>
      <c r="J39" s="19" t="s">
        <v>395</v>
      </c>
      <c r="K39" s="7" t="s">
        <v>203</v>
      </c>
      <c r="L39" s="13" t="s">
        <v>11</v>
      </c>
      <c r="M39" s="13">
        <v>0</v>
      </c>
      <c r="N39" s="16">
        <v>0</v>
      </c>
      <c r="O39" s="13" t="s">
        <v>110</v>
      </c>
      <c r="P39" s="13" t="s">
        <v>111</v>
      </c>
      <c r="Q39" s="13" t="s">
        <v>111</v>
      </c>
      <c r="R39" s="13" t="s">
        <v>110</v>
      </c>
      <c r="S39" s="13" t="s">
        <v>111</v>
      </c>
      <c r="T39" s="21" t="s">
        <v>388</v>
      </c>
      <c r="U39" s="7" t="s">
        <v>203</v>
      </c>
      <c r="V39" s="15">
        <v>42781</v>
      </c>
      <c r="W39" s="15">
        <v>42781</v>
      </c>
      <c r="X39" s="31">
        <v>32</v>
      </c>
      <c r="Y39" s="16">
        <f>+X39+600</f>
        <v>632</v>
      </c>
      <c r="Z39" s="16">
        <v>16</v>
      </c>
      <c r="AA39" s="15">
        <v>42782</v>
      </c>
      <c r="AB39" s="13"/>
      <c r="AC39" s="13">
        <v>32</v>
      </c>
      <c r="AD39" s="13">
        <v>1</v>
      </c>
      <c r="AE39" s="13"/>
      <c r="AF39" s="13" t="s">
        <v>113</v>
      </c>
      <c r="AG39" s="13">
        <v>2017</v>
      </c>
      <c r="AH39" s="15">
        <v>42843</v>
      </c>
      <c r="AI39" t="s">
        <v>542</v>
      </c>
    </row>
    <row r="40" spans="1:35" ht="12.75">
      <c r="A40" s="13">
        <v>2017</v>
      </c>
      <c r="B40" s="21" t="s">
        <v>504</v>
      </c>
      <c r="C40" s="13" t="s">
        <v>1</v>
      </c>
      <c r="D40" s="13">
        <v>10851</v>
      </c>
      <c r="E40" s="13" t="s">
        <v>454</v>
      </c>
      <c r="F40" s="13" t="s">
        <v>454</v>
      </c>
      <c r="G40" s="13" t="s">
        <v>446</v>
      </c>
      <c r="H40" s="19" t="s">
        <v>455</v>
      </c>
      <c r="I40" s="19" t="s">
        <v>396</v>
      </c>
      <c r="J40" s="19" t="s">
        <v>131</v>
      </c>
      <c r="K40" s="7" t="s">
        <v>204</v>
      </c>
      <c r="L40" s="13" t="s">
        <v>11</v>
      </c>
      <c r="M40" s="13">
        <v>0</v>
      </c>
      <c r="N40" s="16">
        <v>0</v>
      </c>
      <c r="O40" s="13" t="s">
        <v>110</v>
      </c>
      <c r="P40" s="13" t="s">
        <v>111</v>
      </c>
      <c r="Q40" s="13" t="s">
        <v>111</v>
      </c>
      <c r="R40" s="13" t="s">
        <v>110</v>
      </c>
      <c r="S40" s="13" t="s">
        <v>111</v>
      </c>
      <c r="T40" s="21" t="s">
        <v>148</v>
      </c>
      <c r="U40" s="7" t="s">
        <v>204</v>
      </c>
      <c r="V40" s="15">
        <v>42781</v>
      </c>
      <c r="W40" s="15">
        <v>42783</v>
      </c>
      <c r="X40" s="31">
        <v>33</v>
      </c>
      <c r="Y40" s="16">
        <f>+X40+401.82+200</f>
        <v>634.8199999999999</v>
      </c>
      <c r="Z40" s="16">
        <v>30.92</v>
      </c>
      <c r="AA40" s="15">
        <v>42786</v>
      </c>
      <c r="AB40" s="13"/>
      <c r="AC40" s="13">
        <v>33</v>
      </c>
      <c r="AD40" s="13">
        <v>1</v>
      </c>
      <c r="AE40" s="13"/>
      <c r="AF40" s="13" t="s">
        <v>113</v>
      </c>
      <c r="AG40" s="13">
        <v>2017</v>
      </c>
      <c r="AH40" s="15">
        <v>42843</v>
      </c>
      <c r="AI40" t="s">
        <v>543</v>
      </c>
    </row>
    <row r="41" spans="1:35" ht="12.75">
      <c r="A41" s="13">
        <v>2017</v>
      </c>
      <c r="B41" s="21" t="s">
        <v>504</v>
      </c>
      <c r="C41" s="13" t="s">
        <v>1</v>
      </c>
      <c r="D41" s="13">
        <v>12186</v>
      </c>
      <c r="E41" s="13" t="s">
        <v>445</v>
      </c>
      <c r="F41" s="13" t="s">
        <v>445</v>
      </c>
      <c r="G41" s="13" t="s">
        <v>446</v>
      </c>
      <c r="H41" s="19" t="s">
        <v>115</v>
      </c>
      <c r="I41" s="19" t="s">
        <v>128</v>
      </c>
      <c r="J41" s="19" t="s">
        <v>117</v>
      </c>
      <c r="K41" s="7" t="s">
        <v>205</v>
      </c>
      <c r="L41" s="13" t="s">
        <v>11</v>
      </c>
      <c r="M41" s="13">
        <v>0</v>
      </c>
      <c r="N41" s="16">
        <v>0</v>
      </c>
      <c r="O41" s="13" t="s">
        <v>110</v>
      </c>
      <c r="P41" s="13" t="s">
        <v>111</v>
      </c>
      <c r="Q41" s="13" t="s">
        <v>112</v>
      </c>
      <c r="R41" s="13" t="s">
        <v>110</v>
      </c>
      <c r="S41" s="13" t="s">
        <v>111</v>
      </c>
      <c r="T41" s="21" t="s">
        <v>397</v>
      </c>
      <c r="U41" s="7" t="s">
        <v>205</v>
      </c>
      <c r="V41" s="15">
        <v>42786</v>
      </c>
      <c r="W41" s="15">
        <v>42789</v>
      </c>
      <c r="X41" s="31">
        <v>34</v>
      </c>
      <c r="Y41" s="16">
        <f>1700+X41</f>
        <v>1734</v>
      </c>
      <c r="Z41" s="16">
        <v>0</v>
      </c>
      <c r="AA41" s="15">
        <v>42790</v>
      </c>
      <c r="AB41" s="13"/>
      <c r="AC41" s="13">
        <v>34</v>
      </c>
      <c r="AD41" s="13">
        <v>1</v>
      </c>
      <c r="AE41" s="13"/>
      <c r="AF41" s="13" t="s">
        <v>113</v>
      </c>
      <c r="AG41" s="13">
        <v>2017</v>
      </c>
      <c r="AH41" s="15">
        <v>42843</v>
      </c>
      <c r="AI41" t="s">
        <v>544</v>
      </c>
    </row>
    <row r="42" spans="1:35" ht="12.75">
      <c r="A42" s="13">
        <v>2017</v>
      </c>
      <c r="B42" s="21" t="s">
        <v>504</v>
      </c>
      <c r="C42" s="13" t="s">
        <v>1</v>
      </c>
      <c r="D42" s="13">
        <v>12185</v>
      </c>
      <c r="E42" s="13" t="s">
        <v>464</v>
      </c>
      <c r="F42" s="13" t="s">
        <v>464</v>
      </c>
      <c r="G42" s="13" t="s">
        <v>446</v>
      </c>
      <c r="H42" s="19" t="s">
        <v>118</v>
      </c>
      <c r="I42" s="19" t="s">
        <v>119</v>
      </c>
      <c r="J42" s="19" t="s">
        <v>120</v>
      </c>
      <c r="K42" s="7" t="s">
        <v>205</v>
      </c>
      <c r="L42" s="13" t="s">
        <v>11</v>
      </c>
      <c r="M42" s="13">
        <v>0</v>
      </c>
      <c r="N42" s="16">
        <v>0</v>
      </c>
      <c r="O42" s="13" t="s">
        <v>110</v>
      </c>
      <c r="P42" s="13" t="s">
        <v>111</v>
      </c>
      <c r="Q42" s="13" t="s">
        <v>112</v>
      </c>
      <c r="R42" s="13" t="s">
        <v>110</v>
      </c>
      <c r="S42" s="13" t="s">
        <v>111</v>
      </c>
      <c r="T42" s="21" t="s">
        <v>397</v>
      </c>
      <c r="U42" s="7" t="s">
        <v>205</v>
      </c>
      <c r="V42" s="15">
        <v>42786</v>
      </c>
      <c r="W42" s="15">
        <v>42789</v>
      </c>
      <c r="X42" s="31">
        <v>35</v>
      </c>
      <c r="Y42" s="16">
        <f>+X42+0</f>
        <v>35</v>
      </c>
      <c r="Z42" s="16">
        <v>0</v>
      </c>
      <c r="AA42" s="15">
        <v>42790</v>
      </c>
      <c r="AB42" s="13"/>
      <c r="AC42" s="13">
        <v>35</v>
      </c>
      <c r="AD42" s="13">
        <v>1</v>
      </c>
      <c r="AE42" s="13"/>
      <c r="AF42" s="13" t="s">
        <v>113</v>
      </c>
      <c r="AG42" s="13">
        <v>2017</v>
      </c>
      <c r="AH42" s="15">
        <v>42843</v>
      </c>
      <c r="AI42" t="s">
        <v>545</v>
      </c>
    </row>
    <row r="43" spans="1:35" ht="12.75">
      <c r="A43" s="13">
        <v>2017</v>
      </c>
      <c r="B43" s="21" t="s">
        <v>504</v>
      </c>
      <c r="C43" s="13" t="s">
        <v>1</v>
      </c>
      <c r="D43" s="13">
        <v>12125</v>
      </c>
      <c r="E43" s="13" t="s">
        <v>466</v>
      </c>
      <c r="F43" s="13" t="s">
        <v>466</v>
      </c>
      <c r="G43" s="13" t="s">
        <v>446</v>
      </c>
      <c r="H43" s="19" t="s">
        <v>152</v>
      </c>
      <c r="I43" s="19" t="s">
        <v>153</v>
      </c>
      <c r="J43" s="19" t="s">
        <v>154</v>
      </c>
      <c r="K43" s="7" t="s">
        <v>205</v>
      </c>
      <c r="L43" s="13" t="s">
        <v>11</v>
      </c>
      <c r="M43" s="13">
        <v>0</v>
      </c>
      <c r="N43" s="16">
        <v>0</v>
      </c>
      <c r="O43" s="13" t="s">
        <v>110</v>
      </c>
      <c r="P43" s="13" t="s">
        <v>111</v>
      </c>
      <c r="Q43" s="13" t="s">
        <v>112</v>
      </c>
      <c r="R43" s="13" t="s">
        <v>110</v>
      </c>
      <c r="S43" s="13" t="s">
        <v>111</v>
      </c>
      <c r="T43" s="21" t="s">
        <v>397</v>
      </c>
      <c r="U43" s="7" t="s">
        <v>205</v>
      </c>
      <c r="V43" s="15">
        <v>42786</v>
      </c>
      <c r="W43" s="15">
        <v>42789</v>
      </c>
      <c r="X43" s="31">
        <v>36</v>
      </c>
      <c r="Y43" s="16">
        <f>+X43+0</f>
        <v>36</v>
      </c>
      <c r="Z43" s="16">
        <v>0</v>
      </c>
      <c r="AA43" s="15">
        <v>42790</v>
      </c>
      <c r="AB43" s="13"/>
      <c r="AC43" s="13">
        <v>36</v>
      </c>
      <c r="AD43" s="13">
        <v>1</v>
      </c>
      <c r="AE43" s="13"/>
      <c r="AF43" s="13" t="s">
        <v>113</v>
      </c>
      <c r="AG43" s="13">
        <v>2017</v>
      </c>
      <c r="AH43" s="15">
        <v>42843</v>
      </c>
      <c r="AI43" t="s">
        <v>546</v>
      </c>
    </row>
    <row r="44" spans="1:35" ht="12.75">
      <c r="A44" s="13">
        <v>2017</v>
      </c>
      <c r="B44" s="21" t="s">
        <v>504</v>
      </c>
      <c r="C44" s="13" t="s">
        <v>1</v>
      </c>
      <c r="D44" s="13">
        <v>13018</v>
      </c>
      <c r="E44" s="25" t="s">
        <v>463</v>
      </c>
      <c r="F44" s="25" t="s">
        <v>463</v>
      </c>
      <c r="G44" s="13" t="s">
        <v>449</v>
      </c>
      <c r="H44" s="19" t="s">
        <v>378</v>
      </c>
      <c r="I44" s="19" t="s">
        <v>379</v>
      </c>
      <c r="J44" s="19" t="s">
        <v>177</v>
      </c>
      <c r="K44" s="7" t="s">
        <v>206</v>
      </c>
      <c r="L44" s="13" t="s">
        <v>11</v>
      </c>
      <c r="M44" s="13">
        <v>2</v>
      </c>
      <c r="N44" s="16">
        <f>+M44*360</f>
        <v>720</v>
      </c>
      <c r="O44" s="13" t="s">
        <v>110</v>
      </c>
      <c r="P44" s="13" t="s">
        <v>111</v>
      </c>
      <c r="Q44" s="13" t="s">
        <v>111</v>
      </c>
      <c r="R44" s="13" t="s">
        <v>110</v>
      </c>
      <c r="S44" s="13" t="s">
        <v>111</v>
      </c>
      <c r="T44" s="21" t="s">
        <v>126</v>
      </c>
      <c r="U44" s="7" t="s">
        <v>206</v>
      </c>
      <c r="V44" s="15">
        <v>42789</v>
      </c>
      <c r="W44" s="15">
        <v>42789</v>
      </c>
      <c r="X44" s="31">
        <v>37</v>
      </c>
      <c r="Y44" s="16">
        <f>+X44</f>
        <v>37</v>
      </c>
      <c r="Z44" s="16">
        <v>384</v>
      </c>
      <c r="AA44" s="15">
        <v>42790</v>
      </c>
      <c r="AB44" s="13"/>
      <c r="AC44" s="13">
        <v>37</v>
      </c>
      <c r="AD44" s="13">
        <v>1</v>
      </c>
      <c r="AE44" s="13"/>
      <c r="AF44" s="13" t="s">
        <v>113</v>
      </c>
      <c r="AG44" s="13">
        <v>2017</v>
      </c>
      <c r="AH44" s="15">
        <v>42843</v>
      </c>
      <c r="AI44" t="s">
        <v>547</v>
      </c>
    </row>
    <row r="45" spans="1:35" ht="12.75">
      <c r="A45" s="13">
        <v>2017</v>
      </c>
      <c r="B45" s="21" t="s">
        <v>504</v>
      </c>
      <c r="C45" s="13" t="s">
        <v>1</v>
      </c>
      <c r="D45" s="13">
        <v>10955</v>
      </c>
      <c r="E45" s="13" t="s">
        <v>457</v>
      </c>
      <c r="F45" s="13" t="s">
        <v>457</v>
      </c>
      <c r="G45" s="13" t="s">
        <v>449</v>
      </c>
      <c r="H45" s="19" t="s">
        <v>137</v>
      </c>
      <c r="I45" s="19" t="s">
        <v>381</v>
      </c>
      <c r="J45" s="19" t="s">
        <v>139</v>
      </c>
      <c r="K45" s="7" t="s">
        <v>207</v>
      </c>
      <c r="L45" s="13" t="s">
        <v>11</v>
      </c>
      <c r="M45" s="13">
        <v>0</v>
      </c>
      <c r="N45" s="16">
        <v>0</v>
      </c>
      <c r="O45" s="13" t="s">
        <v>110</v>
      </c>
      <c r="P45" s="13" t="s">
        <v>111</v>
      </c>
      <c r="Q45" s="13" t="s">
        <v>111</v>
      </c>
      <c r="R45" s="13" t="s">
        <v>110</v>
      </c>
      <c r="S45" s="13" t="s">
        <v>111</v>
      </c>
      <c r="T45" s="21" t="s">
        <v>126</v>
      </c>
      <c r="U45" s="7" t="s">
        <v>207</v>
      </c>
      <c r="V45" s="15">
        <v>42789</v>
      </c>
      <c r="W45" s="15">
        <v>42789</v>
      </c>
      <c r="X45" s="31">
        <v>38</v>
      </c>
      <c r="Y45" s="16">
        <f>+X45+1200</f>
        <v>1238</v>
      </c>
      <c r="Z45" s="16">
        <v>0</v>
      </c>
      <c r="AA45" s="15">
        <v>42790</v>
      </c>
      <c r="AB45" s="13"/>
      <c r="AC45" s="13">
        <v>38</v>
      </c>
      <c r="AD45" s="13">
        <v>1</v>
      </c>
      <c r="AE45" s="13"/>
      <c r="AF45" s="13" t="s">
        <v>113</v>
      </c>
      <c r="AG45" s="13">
        <v>2017</v>
      </c>
      <c r="AH45" s="15">
        <v>42843</v>
      </c>
      <c r="AI45" t="s">
        <v>548</v>
      </c>
    </row>
    <row r="46" spans="1:35" ht="12.75">
      <c r="A46" s="13">
        <v>2017</v>
      </c>
      <c r="B46" s="21" t="s">
        <v>504</v>
      </c>
      <c r="C46" s="13" t="s">
        <v>1</v>
      </c>
      <c r="D46" s="13">
        <v>10956</v>
      </c>
      <c r="E46" s="13" t="s">
        <v>457</v>
      </c>
      <c r="F46" s="13" t="s">
        <v>457</v>
      </c>
      <c r="G46" s="13" t="s">
        <v>449</v>
      </c>
      <c r="H46" s="19" t="s">
        <v>384</v>
      </c>
      <c r="I46" s="19" t="s">
        <v>385</v>
      </c>
      <c r="J46" s="19" t="s">
        <v>151</v>
      </c>
      <c r="K46" s="7" t="s">
        <v>207</v>
      </c>
      <c r="L46" s="13" t="s">
        <v>11</v>
      </c>
      <c r="M46" s="13">
        <v>0</v>
      </c>
      <c r="N46" s="16">
        <v>0</v>
      </c>
      <c r="O46" s="13" t="s">
        <v>110</v>
      </c>
      <c r="P46" s="13" t="s">
        <v>111</v>
      </c>
      <c r="Q46" s="13" t="s">
        <v>111</v>
      </c>
      <c r="R46" s="13" t="s">
        <v>110</v>
      </c>
      <c r="S46" s="13" t="s">
        <v>111</v>
      </c>
      <c r="T46" s="21" t="s">
        <v>126</v>
      </c>
      <c r="U46" s="7" t="s">
        <v>207</v>
      </c>
      <c r="V46" s="15">
        <v>42789</v>
      </c>
      <c r="W46" s="15">
        <v>42789</v>
      </c>
      <c r="X46" s="31">
        <v>39</v>
      </c>
      <c r="Y46" s="22">
        <f>360+0</f>
        <v>360</v>
      </c>
      <c r="Z46" s="16">
        <v>0</v>
      </c>
      <c r="AA46" s="15">
        <v>42790</v>
      </c>
      <c r="AB46" s="13"/>
      <c r="AC46" s="13">
        <v>39</v>
      </c>
      <c r="AD46" s="13">
        <v>1</v>
      </c>
      <c r="AE46" s="13"/>
      <c r="AF46" s="13" t="s">
        <v>113</v>
      </c>
      <c r="AG46" s="13">
        <v>2017</v>
      </c>
      <c r="AH46" s="15">
        <v>42843</v>
      </c>
      <c r="AI46" t="s">
        <v>549</v>
      </c>
    </row>
    <row r="47" spans="1:35" ht="12.75">
      <c r="A47" s="13">
        <v>2017</v>
      </c>
      <c r="B47" s="21" t="s">
        <v>504</v>
      </c>
      <c r="C47" s="13" t="s">
        <v>1</v>
      </c>
      <c r="D47" s="13">
        <v>12186</v>
      </c>
      <c r="E47" s="13" t="s">
        <v>445</v>
      </c>
      <c r="F47" s="13" t="s">
        <v>445</v>
      </c>
      <c r="G47" s="13" t="s">
        <v>446</v>
      </c>
      <c r="H47" s="19" t="s">
        <v>121</v>
      </c>
      <c r="I47" s="19" t="s">
        <v>122</v>
      </c>
      <c r="J47" s="19" t="s">
        <v>123</v>
      </c>
      <c r="K47" s="7" t="s">
        <v>182</v>
      </c>
      <c r="L47" s="13" t="s">
        <v>11</v>
      </c>
      <c r="M47" s="13">
        <v>0</v>
      </c>
      <c r="N47" s="16">
        <v>0</v>
      </c>
      <c r="O47" s="13" t="s">
        <v>110</v>
      </c>
      <c r="P47" s="13" t="s">
        <v>111</v>
      </c>
      <c r="Q47" s="13" t="s">
        <v>124</v>
      </c>
      <c r="R47" s="13" t="s">
        <v>110</v>
      </c>
      <c r="S47" s="13" t="s">
        <v>111</v>
      </c>
      <c r="T47" s="21" t="s">
        <v>184</v>
      </c>
      <c r="U47" s="7" t="s">
        <v>182</v>
      </c>
      <c r="V47" s="15">
        <v>42783</v>
      </c>
      <c r="W47" s="15">
        <v>42783</v>
      </c>
      <c r="X47" s="31">
        <v>40</v>
      </c>
      <c r="Y47" s="16">
        <f>+X47+500</f>
        <v>540</v>
      </c>
      <c r="Z47" s="16">
        <v>0</v>
      </c>
      <c r="AA47" s="15">
        <v>42768</v>
      </c>
      <c r="AB47" s="13"/>
      <c r="AC47" s="13">
        <v>40</v>
      </c>
      <c r="AD47" s="13">
        <v>1</v>
      </c>
      <c r="AE47" s="13"/>
      <c r="AF47" s="13" t="s">
        <v>113</v>
      </c>
      <c r="AG47" s="13">
        <v>2017</v>
      </c>
      <c r="AH47" s="15">
        <v>42843</v>
      </c>
      <c r="AI47" t="s">
        <v>550</v>
      </c>
    </row>
    <row r="48" spans="1:35" ht="12.75">
      <c r="A48" s="13">
        <v>2017</v>
      </c>
      <c r="B48" s="21" t="s">
        <v>504</v>
      </c>
      <c r="C48" s="13" t="s">
        <v>1</v>
      </c>
      <c r="D48" s="13">
        <v>788</v>
      </c>
      <c r="E48" s="13" t="s">
        <v>459</v>
      </c>
      <c r="F48" s="13" t="s">
        <v>459</v>
      </c>
      <c r="G48" s="13" t="s">
        <v>453</v>
      </c>
      <c r="H48" s="19" t="s">
        <v>140</v>
      </c>
      <c r="I48" s="19" t="s">
        <v>141</v>
      </c>
      <c r="J48" s="19" t="s">
        <v>142</v>
      </c>
      <c r="K48" s="7" t="s">
        <v>208</v>
      </c>
      <c r="L48" s="13" t="s">
        <v>11</v>
      </c>
      <c r="M48" s="13">
        <v>0</v>
      </c>
      <c r="N48" s="16">
        <v>0</v>
      </c>
      <c r="O48" s="13" t="s">
        <v>110</v>
      </c>
      <c r="P48" s="13" t="s">
        <v>111</v>
      </c>
      <c r="Q48" s="13" t="s">
        <v>111</v>
      </c>
      <c r="R48" s="13" t="s">
        <v>110</v>
      </c>
      <c r="S48" s="13" t="s">
        <v>111</v>
      </c>
      <c r="T48" s="21" t="s">
        <v>126</v>
      </c>
      <c r="U48" s="7" t="s">
        <v>208</v>
      </c>
      <c r="V48" s="15">
        <v>42786</v>
      </c>
      <c r="W48" s="15">
        <v>42786</v>
      </c>
      <c r="X48" s="31">
        <v>41</v>
      </c>
      <c r="Y48" s="16">
        <f>+X48+1231</f>
        <v>1272</v>
      </c>
      <c r="Z48" s="16">
        <v>0</v>
      </c>
      <c r="AA48" s="15">
        <v>42790</v>
      </c>
      <c r="AB48" s="13"/>
      <c r="AC48" s="13">
        <v>41</v>
      </c>
      <c r="AD48" s="13">
        <v>1</v>
      </c>
      <c r="AE48" s="13"/>
      <c r="AF48" s="13" t="s">
        <v>113</v>
      </c>
      <c r="AG48" s="13">
        <v>2017</v>
      </c>
      <c r="AH48" s="15">
        <v>42843</v>
      </c>
      <c r="AI48" t="s">
        <v>551</v>
      </c>
    </row>
    <row r="49" spans="1:35" ht="12.75">
      <c r="A49" s="13">
        <v>2017</v>
      </c>
      <c r="B49" s="21" t="s">
        <v>504</v>
      </c>
      <c r="C49" s="13" t="s">
        <v>1</v>
      </c>
      <c r="H49" s="23" t="s">
        <v>473</v>
      </c>
      <c r="I49" s="23" t="s">
        <v>474</v>
      </c>
      <c r="J49" s="23" t="s">
        <v>475</v>
      </c>
      <c r="K49" s="7" t="s">
        <v>209</v>
      </c>
      <c r="L49" s="13" t="s">
        <v>11</v>
      </c>
      <c r="M49" s="13">
        <v>0</v>
      </c>
      <c r="N49" s="16">
        <v>0</v>
      </c>
      <c r="O49" s="13" t="s">
        <v>110</v>
      </c>
      <c r="P49" s="13" t="s">
        <v>111</v>
      </c>
      <c r="Q49" s="13" t="s">
        <v>148</v>
      </c>
      <c r="R49" s="13" t="s">
        <v>110</v>
      </c>
      <c r="S49" s="13" t="s">
        <v>111</v>
      </c>
      <c r="T49" s="21" t="s">
        <v>111</v>
      </c>
      <c r="U49" s="7" t="s">
        <v>209</v>
      </c>
      <c r="V49" s="15">
        <v>42790</v>
      </c>
      <c r="W49" s="15">
        <v>42790</v>
      </c>
      <c r="X49" s="31">
        <v>42</v>
      </c>
      <c r="Y49" s="16">
        <v>900</v>
      </c>
      <c r="Z49" s="16">
        <v>0</v>
      </c>
      <c r="AA49" s="15">
        <v>42790</v>
      </c>
      <c r="AB49" s="13"/>
      <c r="AC49" s="13">
        <v>42</v>
      </c>
      <c r="AD49" s="13">
        <v>1</v>
      </c>
      <c r="AE49" s="13"/>
      <c r="AF49" s="13" t="s">
        <v>113</v>
      </c>
      <c r="AG49" s="13">
        <v>2017</v>
      </c>
      <c r="AH49" s="15">
        <v>42843</v>
      </c>
      <c r="AI49" t="s">
        <v>552</v>
      </c>
    </row>
    <row r="50" spans="1:35" ht="12.75">
      <c r="A50" s="13">
        <v>2017</v>
      </c>
      <c r="B50" s="21" t="s">
        <v>504</v>
      </c>
      <c r="C50" s="13" t="s">
        <v>1</v>
      </c>
      <c r="D50" s="13">
        <v>12186</v>
      </c>
      <c r="E50" s="13" t="s">
        <v>445</v>
      </c>
      <c r="F50" s="13" t="s">
        <v>445</v>
      </c>
      <c r="G50" s="13" t="s">
        <v>446</v>
      </c>
      <c r="H50" s="19" t="s">
        <v>115</v>
      </c>
      <c r="I50" s="19" t="s">
        <v>116</v>
      </c>
      <c r="J50" s="19" t="s">
        <v>117</v>
      </c>
      <c r="K50" s="7" t="s">
        <v>210</v>
      </c>
      <c r="L50" s="13" t="s">
        <v>11</v>
      </c>
      <c r="M50" s="13">
        <v>0</v>
      </c>
      <c r="N50" s="16">
        <v>0</v>
      </c>
      <c r="O50" s="13" t="s">
        <v>110</v>
      </c>
      <c r="P50" s="13" t="s">
        <v>111</v>
      </c>
      <c r="Q50" s="13" t="s">
        <v>112</v>
      </c>
      <c r="R50" s="13" t="s">
        <v>110</v>
      </c>
      <c r="S50" s="13" t="s">
        <v>111</v>
      </c>
      <c r="T50" s="21" t="s">
        <v>398</v>
      </c>
      <c r="U50" s="7" t="s">
        <v>210</v>
      </c>
      <c r="V50" s="15">
        <v>42793</v>
      </c>
      <c r="W50" s="15">
        <v>42796</v>
      </c>
      <c r="X50" s="31">
        <v>43</v>
      </c>
      <c r="Y50" s="16">
        <f>+X50+1700</f>
        <v>1743</v>
      </c>
      <c r="Z50" s="16">
        <v>0</v>
      </c>
      <c r="AA50" s="15">
        <v>42797</v>
      </c>
      <c r="AB50" s="13"/>
      <c r="AC50" s="13">
        <v>43</v>
      </c>
      <c r="AD50" s="13">
        <v>1</v>
      </c>
      <c r="AE50" s="13"/>
      <c r="AF50" s="13" t="s">
        <v>113</v>
      </c>
      <c r="AG50" s="13">
        <v>2017</v>
      </c>
      <c r="AH50" s="15">
        <v>42843</v>
      </c>
      <c r="AI50" t="s">
        <v>553</v>
      </c>
    </row>
    <row r="51" spans="1:35" ht="12.75">
      <c r="A51" s="13">
        <v>2017</v>
      </c>
      <c r="B51" s="21" t="s">
        <v>504</v>
      </c>
      <c r="C51" s="13" t="s">
        <v>1</v>
      </c>
      <c r="D51" s="13">
        <v>12185</v>
      </c>
      <c r="E51" s="13" t="s">
        <v>464</v>
      </c>
      <c r="F51" s="13" t="s">
        <v>464</v>
      </c>
      <c r="G51" s="13" t="s">
        <v>446</v>
      </c>
      <c r="H51" s="19" t="s">
        <v>118</v>
      </c>
      <c r="I51" s="19" t="s">
        <v>119</v>
      </c>
      <c r="J51" s="19" t="s">
        <v>120</v>
      </c>
      <c r="K51" s="7" t="s">
        <v>210</v>
      </c>
      <c r="L51" s="13" t="s">
        <v>11</v>
      </c>
      <c r="M51" s="13">
        <v>0</v>
      </c>
      <c r="N51" s="16">
        <v>0</v>
      </c>
      <c r="O51" s="13" t="s">
        <v>110</v>
      </c>
      <c r="P51" s="13" t="s">
        <v>111</v>
      </c>
      <c r="Q51" s="13" t="s">
        <v>112</v>
      </c>
      <c r="R51" s="13" t="s">
        <v>110</v>
      </c>
      <c r="S51" s="13" t="s">
        <v>111</v>
      </c>
      <c r="T51" s="21" t="s">
        <v>398</v>
      </c>
      <c r="U51" s="7" t="s">
        <v>210</v>
      </c>
      <c r="V51" s="15">
        <v>42793</v>
      </c>
      <c r="W51" s="15">
        <v>42796</v>
      </c>
      <c r="X51" s="31">
        <v>44</v>
      </c>
      <c r="Y51" s="16">
        <v>0</v>
      </c>
      <c r="Z51" s="16">
        <v>80</v>
      </c>
      <c r="AA51" s="15"/>
      <c r="AB51" s="13"/>
      <c r="AC51" s="13">
        <v>44</v>
      </c>
      <c r="AD51" s="13">
        <v>1</v>
      </c>
      <c r="AE51" s="13"/>
      <c r="AF51" s="13" t="s">
        <v>113</v>
      </c>
      <c r="AG51" s="13">
        <v>2017</v>
      </c>
      <c r="AH51" s="15">
        <v>42843</v>
      </c>
      <c r="AI51" t="s">
        <v>554</v>
      </c>
    </row>
    <row r="52" spans="1:35" ht="12.75">
      <c r="A52" s="13">
        <v>2017</v>
      </c>
      <c r="B52" s="21" t="s">
        <v>504</v>
      </c>
      <c r="C52" s="13" t="s">
        <v>1</v>
      </c>
      <c r="D52" s="13">
        <v>12125</v>
      </c>
      <c r="E52" s="13" t="s">
        <v>466</v>
      </c>
      <c r="F52" s="13" t="s">
        <v>466</v>
      </c>
      <c r="G52" s="13" t="s">
        <v>446</v>
      </c>
      <c r="H52" s="19" t="s">
        <v>152</v>
      </c>
      <c r="I52" s="19" t="s">
        <v>153</v>
      </c>
      <c r="J52" s="19" t="s">
        <v>154</v>
      </c>
      <c r="K52" s="7" t="s">
        <v>210</v>
      </c>
      <c r="L52" s="13" t="s">
        <v>11</v>
      </c>
      <c r="M52" s="13">
        <v>0</v>
      </c>
      <c r="N52" s="16">
        <v>0</v>
      </c>
      <c r="O52" s="13" t="s">
        <v>110</v>
      </c>
      <c r="P52" s="13" t="s">
        <v>111</v>
      </c>
      <c r="Q52" s="13" t="s">
        <v>112</v>
      </c>
      <c r="R52" s="13" t="s">
        <v>110</v>
      </c>
      <c r="S52" s="13" t="s">
        <v>111</v>
      </c>
      <c r="T52" s="21" t="s">
        <v>398</v>
      </c>
      <c r="U52" s="7" t="s">
        <v>210</v>
      </c>
      <c r="V52" s="15">
        <v>42793</v>
      </c>
      <c r="W52" s="15">
        <v>42796</v>
      </c>
      <c r="X52" s="31">
        <v>45</v>
      </c>
      <c r="Y52" s="16">
        <v>0</v>
      </c>
      <c r="Z52" s="16">
        <v>80</v>
      </c>
      <c r="AA52" s="15">
        <v>42797</v>
      </c>
      <c r="AB52" s="13"/>
      <c r="AC52" s="13">
        <v>45</v>
      </c>
      <c r="AD52" s="13">
        <v>1</v>
      </c>
      <c r="AE52" s="13"/>
      <c r="AF52" s="13" t="s">
        <v>113</v>
      </c>
      <c r="AG52" s="13">
        <v>2017</v>
      </c>
      <c r="AH52" s="15">
        <v>42843</v>
      </c>
      <c r="AI52" t="s">
        <v>555</v>
      </c>
    </row>
    <row r="53" spans="1:35" ht="12.75">
      <c r="A53" s="13">
        <v>2017</v>
      </c>
      <c r="B53" s="21" t="s">
        <v>504</v>
      </c>
      <c r="C53" s="13" t="s">
        <v>1</v>
      </c>
      <c r="D53" s="13">
        <v>11034</v>
      </c>
      <c r="E53" s="13" t="s">
        <v>452</v>
      </c>
      <c r="F53" s="13" t="s">
        <v>452</v>
      </c>
      <c r="G53" s="13" t="s">
        <v>453</v>
      </c>
      <c r="H53" s="19" t="s">
        <v>382</v>
      </c>
      <c r="I53" s="19" t="s">
        <v>125</v>
      </c>
      <c r="J53" s="19" t="s">
        <v>383</v>
      </c>
      <c r="K53" s="7" t="s">
        <v>211</v>
      </c>
      <c r="L53" s="13" t="s">
        <v>11</v>
      </c>
      <c r="M53" s="13">
        <v>1</v>
      </c>
      <c r="N53" s="16">
        <f>+M53*160</f>
        <v>160</v>
      </c>
      <c r="O53" s="13" t="s">
        <v>110</v>
      </c>
      <c r="P53" s="13" t="s">
        <v>111</v>
      </c>
      <c r="Q53" s="13" t="s">
        <v>111</v>
      </c>
      <c r="R53" s="13" t="s">
        <v>110</v>
      </c>
      <c r="S53" s="13" t="s">
        <v>111</v>
      </c>
      <c r="T53" s="21" t="s">
        <v>148</v>
      </c>
      <c r="U53" s="7" t="s">
        <v>211</v>
      </c>
      <c r="V53" s="15">
        <v>42795</v>
      </c>
      <c r="W53" s="15">
        <v>42795</v>
      </c>
      <c r="X53" s="31">
        <v>46</v>
      </c>
      <c r="Y53" s="16">
        <f>+X53+200</f>
        <v>246</v>
      </c>
      <c r="Z53" s="16">
        <v>28.5</v>
      </c>
      <c r="AA53" s="15">
        <v>42796</v>
      </c>
      <c r="AB53" s="13"/>
      <c r="AC53" s="13">
        <v>46</v>
      </c>
      <c r="AD53" s="13">
        <v>1</v>
      </c>
      <c r="AE53" s="13"/>
      <c r="AF53" s="13" t="s">
        <v>113</v>
      </c>
      <c r="AG53" s="13">
        <v>2017</v>
      </c>
      <c r="AH53" s="15">
        <v>42843</v>
      </c>
      <c r="AI53" t="s">
        <v>556</v>
      </c>
    </row>
    <row r="54" spans="1:35" ht="12.75">
      <c r="A54" s="13">
        <v>2017</v>
      </c>
      <c r="B54" s="21" t="s">
        <v>504</v>
      </c>
      <c r="C54" s="13" t="s">
        <v>1</v>
      </c>
      <c r="D54" s="13">
        <v>10761</v>
      </c>
      <c r="E54" s="13" t="s">
        <v>457</v>
      </c>
      <c r="F54" s="13" t="s">
        <v>457</v>
      </c>
      <c r="G54" s="13" t="s">
        <v>453</v>
      </c>
      <c r="H54" s="19" t="s">
        <v>374</v>
      </c>
      <c r="I54" s="19" t="s">
        <v>375</v>
      </c>
      <c r="J54" s="19" t="s">
        <v>161</v>
      </c>
      <c r="K54" s="7" t="s">
        <v>212</v>
      </c>
      <c r="L54" s="13" t="s">
        <v>11</v>
      </c>
      <c r="M54" s="13">
        <v>0</v>
      </c>
      <c r="N54" s="16">
        <v>0</v>
      </c>
      <c r="O54" s="13" t="s">
        <v>110</v>
      </c>
      <c r="P54" s="13" t="s">
        <v>111</v>
      </c>
      <c r="Q54" s="13" t="s">
        <v>111</v>
      </c>
      <c r="R54" s="13" t="s">
        <v>110</v>
      </c>
      <c r="S54" s="13" t="s">
        <v>111</v>
      </c>
      <c r="T54" s="21" t="s">
        <v>126</v>
      </c>
      <c r="U54" s="7" t="s">
        <v>212</v>
      </c>
      <c r="V54" s="15">
        <v>42796</v>
      </c>
      <c r="W54" s="15">
        <v>42796</v>
      </c>
      <c r="X54" s="31">
        <v>47</v>
      </c>
      <c r="Y54" s="16">
        <f>+X54+1452</f>
        <v>1499</v>
      </c>
      <c r="Z54" s="16">
        <v>69</v>
      </c>
      <c r="AA54" s="15">
        <v>42797</v>
      </c>
      <c r="AB54" s="13"/>
      <c r="AC54" s="13">
        <v>47</v>
      </c>
      <c r="AD54" s="13">
        <v>1</v>
      </c>
      <c r="AE54" s="13"/>
      <c r="AF54" s="13" t="s">
        <v>113</v>
      </c>
      <c r="AG54" s="13">
        <v>2017</v>
      </c>
      <c r="AH54" s="15">
        <v>42843</v>
      </c>
      <c r="AI54" t="s">
        <v>557</v>
      </c>
    </row>
    <row r="55" spans="1:35" ht="12.75">
      <c r="A55" s="13">
        <v>2017</v>
      </c>
      <c r="B55" s="21" t="s">
        <v>504</v>
      </c>
      <c r="C55" s="13" t="s">
        <v>1</v>
      </c>
      <c r="H55" s="19" t="s">
        <v>144</v>
      </c>
      <c r="I55" s="19" t="s">
        <v>168</v>
      </c>
      <c r="J55" s="19" t="s">
        <v>150</v>
      </c>
      <c r="K55" s="7" t="s">
        <v>213</v>
      </c>
      <c r="L55" s="13" t="s">
        <v>11</v>
      </c>
      <c r="M55" s="13">
        <v>0</v>
      </c>
      <c r="N55" s="16">
        <v>0</v>
      </c>
      <c r="O55" s="13" t="s">
        <v>110</v>
      </c>
      <c r="P55" s="13" t="s">
        <v>111</v>
      </c>
      <c r="Q55" s="13" t="s">
        <v>111</v>
      </c>
      <c r="R55" s="13" t="s">
        <v>110</v>
      </c>
      <c r="S55" s="13" t="s">
        <v>111</v>
      </c>
      <c r="T55" s="21" t="s">
        <v>126</v>
      </c>
      <c r="U55" s="7" t="s">
        <v>213</v>
      </c>
      <c r="V55" s="15">
        <v>42796</v>
      </c>
      <c r="W55" s="15">
        <v>42796</v>
      </c>
      <c r="X55" s="31">
        <v>48</v>
      </c>
      <c r="Y55" s="16">
        <f>+X55+0</f>
        <v>48</v>
      </c>
      <c r="Z55" s="16">
        <v>171</v>
      </c>
      <c r="AA55" s="15">
        <v>42797</v>
      </c>
      <c r="AB55" s="13"/>
      <c r="AC55" s="13">
        <v>48</v>
      </c>
      <c r="AD55" s="13">
        <v>1</v>
      </c>
      <c r="AE55" s="13"/>
      <c r="AF55" s="13" t="s">
        <v>113</v>
      </c>
      <c r="AG55" s="13">
        <v>2017</v>
      </c>
      <c r="AH55" s="15">
        <v>42843</v>
      </c>
      <c r="AI55" t="s">
        <v>558</v>
      </c>
    </row>
    <row r="56" spans="1:35" ht="12.75">
      <c r="A56" s="13">
        <v>2017</v>
      </c>
      <c r="B56" s="21" t="s">
        <v>504</v>
      </c>
      <c r="C56" s="13" t="s">
        <v>1</v>
      </c>
      <c r="D56" s="17"/>
      <c r="E56" s="17"/>
      <c r="F56" s="17"/>
      <c r="G56" s="17"/>
      <c r="H56" s="23" t="s">
        <v>372</v>
      </c>
      <c r="I56" s="23" t="s">
        <v>373</v>
      </c>
      <c r="J56" s="23" t="s">
        <v>169</v>
      </c>
      <c r="K56" s="7" t="s">
        <v>213</v>
      </c>
      <c r="L56" s="13" t="s">
        <v>11</v>
      </c>
      <c r="M56" s="13">
        <v>0</v>
      </c>
      <c r="N56" s="16">
        <v>0</v>
      </c>
      <c r="O56" s="13" t="s">
        <v>110</v>
      </c>
      <c r="P56" s="13" t="s">
        <v>111</v>
      </c>
      <c r="Q56" s="13" t="s">
        <v>111</v>
      </c>
      <c r="R56" s="13" t="s">
        <v>110</v>
      </c>
      <c r="S56" s="13" t="s">
        <v>111</v>
      </c>
      <c r="T56" s="21" t="s">
        <v>126</v>
      </c>
      <c r="U56" s="7" t="s">
        <v>213</v>
      </c>
      <c r="V56" s="15">
        <v>42796</v>
      </c>
      <c r="W56" s="15">
        <v>42796</v>
      </c>
      <c r="X56" s="31">
        <v>49</v>
      </c>
      <c r="Y56" s="16">
        <v>360</v>
      </c>
      <c r="Z56" s="16">
        <v>0</v>
      </c>
      <c r="AA56" s="15">
        <v>42797</v>
      </c>
      <c r="AB56" s="13"/>
      <c r="AC56" s="13">
        <v>49</v>
      </c>
      <c r="AD56" s="13">
        <v>1</v>
      </c>
      <c r="AE56" s="13"/>
      <c r="AF56" s="13" t="s">
        <v>113</v>
      </c>
      <c r="AG56" s="13">
        <v>2017</v>
      </c>
      <c r="AH56" s="15">
        <v>42843</v>
      </c>
      <c r="AI56" t="s">
        <v>559</v>
      </c>
    </row>
    <row r="57" spans="1:35" ht="12.75">
      <c r="A57" s="13">
        <v>2017</v>
      </c>
      <c r="B57" s="21" t="s">
        <v>504</v>
      </c>
      <c r="C57" s="13" t="s">
        <v>1</v>
      </c>
      <c r="D57" s="13">
        <v>13018</v>
      </c>
      <c r="E57" s="25" t="s">
        <v>463</v>
      </c>
      <c r="F57" s="25" t="s">
        <v>463</v>
      </c>
      <c r="G57" s="13" t="s">
        <v>449</v>
      </c>
      <c r="H57" s="19" t="s">
        <v>399</v>
      </c>
      <c r="I57" s="19" t="s">
        <v>379</v>
      </c>
      <c r="J57" s="19" t="s">
        <v>177</v>
      </c>
      <c r="K57" s="18" t="s">
        <v>214</v>
      </c>
      <c r="L57" s="13" t="s">
        <v>11</v>
      </c>
      <c r="M57" s="13">
        <v>3</v>
      </c>
      <c r="N57" s="16">
        <v>480</v>
      </c>
      <c r="O57" s="13" t="s">
        <v>110</v>
      </c>
      <c r="P57" s="13" t="s">
        <v>111</v>
      </c>
      <c r="Q57" s="13" t="s">
        <v>111</v>
      </c>
      <c r="R57" s="13" t="s">
        <v>110</v>
      </c>
      <c r="S57" s="13" t="s">
        <v>111</v>
      </c>
      <c r="T57" s="21" t="s">
        <v>126</v>
      </c>
      <c r="U57" s="18" t="s">
        <v>214</v>
      </c>
      <c r="V57" s="15">
        <v>42796</v>
      </c>
      <c r="W57" s="15">
        <v>42796</v>
      </c>
      <c r="X57" s="31">
        <v>50</v>
      </c>
      <c r="Y57" s="16">
        <f>+X57+0</f>
        <v>50</v>
      </c>
      <c r="Z57" s="16">
        <v>1039</v>
      </c>
      <c r="AA57" s="15">
        <v>42797</v>
      </c>
      <c r="AB57" s="13"/>
      <c r="AC57" s="13">
        <v>50</v>
      </c>
      <c r="AD57" s="13">
        <v>1</v>
      </c>
      <c r="AE57" s="13"/>
      <c r="AF57" s="13" t="s">
        <v>113</v>
      </c>
      <c r="AG57" s="13">
        <v>2017</v>
      </c>
      <c r="AH57" s="15">
        <v>42843</v>
      </c>
      <c r="AI57" t="s">
        <v>560</v>
      </c>
    </row>
    <row r="58" spans="1:35" ht="12.75">
      <c r="A58" s="13">
        <v>2017</v>
      </c>
      <c r="B58" s="21" t="s">
        <v>504</v>
      </c>
      <c r="C58" s="13" t="s">
        <v>1</v>
      </c>
      <c r="D58" s="13">
        <v>10955</v>
      </c>
      <c r="E58" s="13" t="s">
        <v>457</v>
      </c>
      <c r="F58" s="13" t="s">
        <v>457</v>
      </c>
      <c r="G58" s="13" t="s">
        <v>449</v>
      </c>
      <c r="H58" s="19" t="s">
        <v>137</v>
      </c>
      <c r="I58" s="19" t="s">
        <v>381</v>
      </c>
      <c r="J58" s="19" t="s">
        <v>139</v>
      </c>
      <c r="K58" s="7" t="s">
        <v>215</v>
      </c>
      <c r="L58" s="13" t="s">
        <v>11</v>
      </c>
      <c r="M58" s="13">
        <v>0</v>
      </c>
      <c r="N58" s="16">
        <v>0</v>
      </c>
      <c r="O58" s="13" t="s">
        <v>110</v>
      </c>
      <c r="P58" s="13" t="s">
        <v>111</v>
      </c>
      <c r="Q58" s="13" t="s">
        <v>111</v>
      </c>
      <c r="R58" s="13" t="s">
        <v>110</v>
      </c>
      <c r="S58" s="13" t="s">
        <v>111</v>
      </c>
      <c r="T58" s="21" t="s">
        <v>126</v>
      </c>
      <c r="U58" s="7" t="s">
        <v>215</v>
      </c>
      <c r="V58" s="15">
        <v>42796</v>
      </c>
      <c r="W58" s="15">
        <v>42796</v>
      </c>
      <c r="X58" s="31">
        <v>51</v>
      </c>
      <c r="Y58" s="16">
        <f>+X58+1240</f>
        <v>1291</v>
      </c>
      <c r="Z58" s="16">
        <v>0</v>
      </c>
      <c r="AA58" s="15">
        <v>42800</v>
      </c>
      <c r="AB58" s="13"/>
      <c r="AC58" s="13">
        <v>51</v>
      </c>
      <c r="AD58" s="13">
        <v>1</v>
      </c>
      <c r="AE58" s="13"/>
      <c r="AF58" s="13" t="s">
        <v>113</v>
      </c>
      <c r="AG58" s="13">
        <v>2017</v>
      </c>
      <c r="AH58" s="15">
        <v>42843</v>
      </c>
      <c r="AI58" t="s">
        <v>561</v>
      </c>
    </row>
    <row r="59" spans="1:35" ht="12.75">
      <c r="A59" s="13">
        <v>2017</v>
      </c>
      <c r="B59" s="21" t="s">
        <v>504</v>
      </c>
      <c r="C59" s="13" t="s">
        <v>1</v>
      </c>
      <c r="D59" s="13">
        <v>10956</v>
      </c>
      <c r="E59" s="13" t="s">
        <v>457</v>
      </c>
      <c r="F59" s="13" t="s">
        <v>457</v>
      </c>
      <c r="G59" s="13" t="s">
        <v>449</v>
      </c>
      <c r="H59" s="19" t="s">
        <v>384</v>
      </c>
      <c r="I59" s="19" t="s">
        <v>385</v>
      </c>
      <c r="J59" s="19" t="s">
        <v>151</v>
      </c>
      <c r="K59" s="7" t="s">
        <v>215</v>
      </c>
      <c r="L59" s="13" t="s">
        <v>11</v>
      </c>
      <c r="M59" s="13">
        <v>0</v>
      </c>
      <c r="N59" s="16">
        <v>0</v>
      </c>
      <c r="O59" s="13" t="s">
        <v>110</v>
      </c>
      <c r="P59" s="13" t="s">
        <v>111</v>
      </c>
      <c r="Q59" s="13" t="s">
        <v>111</v>
      </c>
      <c r="R59" s="13" t="s">
        <v>110</v>
      </c>
      <c r="S59" s="13" t="s">
        <v>111</v>
      </c>
      <c r="T59" s="21" t="s">
        <v>126</v>
      </c>
      <c r="U59" s="7" t="s">
        <v>215</v>
      </c>
      <c r="V59" s="15">
        <v>42796</v>
      </c>
      <c r="W59" s="15">
        <v>42796</v>
      </c>
      <c r="X59" s="31">
        <v>52</v>
      </c>
      <c r="Y59" s="16">
        <f>+X59</f>
        <v>52</v>
      </c>
      <c r="Z59" s="16">
        <v>134</v>
      </c>
      <c r="AA59" s="15">
        <v>42797</v>
      </c>
      <c r="AB59" s="13"/>
      <c r="AC59" s="13">
        <v>52</v>
      </c>
      <c r="AD59" s="13">
        <v>1</v>
      </c>
      <c r="AE59" s="13"/>
      <c r="AF59" s="13" t="s">
        <v>113</v>
      </c>
      <c r="AG59" s="13">
        <v>2017</v>
      </c>
      <c r="AH59" s="15">
        <v>42843</v>
      </c>
      <c r="AI59" t="s">
        <v>562</v>
      </c>
    </row>
    <row r="60" spans="1:35" ht="12.75">
      <c r="A60" s="13">
        <v>2017</v>
      </c>
      <c r="B60" s="21" t="s">
        <v>504</v>
      </c>
      <c r="C60" s="13" t="s">
        <v>1</v>
      </c>
      <c r="D60" s="13">
        <v>11034</v>
      </c>
      <c r="E60" s="13" t="s">
        <v>452</v>
      </c>
      <c r="F60" s="13" t="s">
        <v>452</v>
      </c>
      <c r="G60" s="13" t="s">
        <v>453</v>
      </c>
      <c r="H60" s="19" t="s">
        <v>382</v>
      </c>
      <c r="I60" s="19" t="s">
        <v>125</v>
      </c>
      <c r="J60" s="19" t="s">
        <v>147</v>
      </c>
      <c r="K60" s="7" t="s">
        <v>216</v>
      </c>
      <c r="L60" s="13" t="s">
        <v>11</v>
      </c>
      <c r="M60" s="13">
        <v>0</v>
      </c>
      <c r="N60" s="16">
        <v>0</v>
      </c>
      <c r="O60" s="13" t="s">
        <v>110</v>
      </c>
      <c r="P60" s="13" t="s">
        <v>111</v>
      </c>
      <c r="Q60" s="13" t="s">
        <v>111</v>
      </c>
      <c r="R60" s="13" t="s">
        <v>110</v>
      </c>
      <c r="S60" s="13" t="s">
        <v>111</v>
      </c>
      <c r="T60" s="21" t="s">
        <v>112</v>
      </c>
      <c r="U60" s="7" t="s">
        <v>216</v>
      </c>
      <c r="V60" s="15">
        <v>42797</v>
      </c>
      <c r="W60" s="15">
        <v>42797</v>
      </c>
      <c r="X60" s="31">
        <v>53</v>
      </c>
      <c r="Y60" s="16">
        <f>+X60+330+192</f>
        <v>575</v>
      </c>
      <c r="Z60" s="16">
        <v>50</v>
      </c>
      <c r="AA60" s="15">
        <v>42800</v>
      </c>
      <c r="AB60" s="13"/>
      <c r="AC60" s="13">
        <v>53</v>
      </c>
      <c r="AD60" s="13">
        <v>1</v>
      </c>
      <c r="AE60" s="13"/>
      <c r="AF60" s="13" t="s">
        <v>113</v>
      </c>
      <c r="AG60" s="13">
        <v>2017</v>
      </c>
      <c r="AH60" s="15">
        <v>42843</v>
      </c>
      <c r="AI60" t="s">
        <v>563</v>
      </c>
    </row>
    <row r="61" spans="1:35" ht="12.75">
      <c r="A61" s="13">
        <v>2017</v>
      </c>
      <c r="B61" s="21" t="s">
        <v>504</v>
      </c>
      <c r="C61" s="13" t="s">
        <v>1</v>
      </c>
      <c r="H61" s="23" t="s">
        <v>476</v>
      </c>
      <c r="I61" s="23" t="s">
        <v>477</v>
      </c>
      <c r="J61" s="23" t="s">
        <v>478</v>
      </c>
      <c r="K61" s="7" t="s">
        <v>217</v>
      </c>
      <c r="L61" s="13" t="s">
        <v>11</v>
      </c>
      <c r="M61" s="13">
        <v>2</v>
      </c>
      <c r="N61" s="16">
        <f>+M61*80</f>
        <v>160</v>
      </c>
      <c r="O61" s="13" t="s">
        <v>110</v>
      </c>
      <c r="P61" s="13" t="s">
        <v>111</v>
      </c>
      <c r="Q61" s="13" t="s">
        <v>111</v>
      </c>
      <c r="R61" s="13" t="s">
        <v>110</v>
      </c>
      <c r="S61" s="13" t="s">
        <v>111</v>
      </c>
      <c r="T61" s="21" t="s">
        <v>135</v>
      </c>
      <c r="U61" s="7" t="s">
        <v>217</v>
      </c>
      <c r="V61" s="15">
        <v>42797</v>
      </c>
      <c r="W61" s="15">
        <v>42797</v>
      </c>
      <c r="X61" s="31">
        <v>54</v>
      </c>
      <c r="Y61" s="16">
        <v>0</v>
      </c>
      <c r="Z61" s="16">
        <v>400</v>
      </c>
      <c r="AA61" s="15"/>
      <c r="AB61" s="13"/>
      <c r="AC61" s="13">
        <v>54</v>
      </c>
      <c r="AD61" s="13">
        <v>1</v>
      </c>
      <c r="AE61" s="13"/>
      <c r="AF61" s="13" t="s">
        <v>113</v>
      </c>
      <c r="AG61" s="13">
        <v>2017</v>
      </c>
      <c r="AH61" s="15">
        <v>42843</v>
      </c>
      <c r="AI61" t="s">
        <v>564</v>
      </c>
    </row>
    <row r="62" spans="1:35" ht="12.75">
      <c r="A62" s="13">
        <v>2017</v>
      </c>
      <c r="B62" s="21" t="s">
        <v>504</v>
      </c>
      <c r="C62" s="13" t="s">
        <v>1</v>
      </c>
      <c r="D62" s="13">
        <v>10956</v>
      </c>
      <c r="E62" s="13" t="s">
        <v>457</v>
      </c>
      <c r="F62" s="13" t="s">
        <v>457</v>
      </c>
      <c r="G62" s="13" t="s">
        <v>449</v>
      </c>
      <c r="H62" s="19" t="s">
        <v>149</v>
      </c>
      <c r="I62" s="19" t="s">
        <v>150</v>
      </c>
      <c r="J62" s="19" t="s">
        <v>151</v>
      </c>
      <c r="K62" s="18" t="s">
        <v>217</v>
      </c>
      <c r="L62" s="13" t="s">
        <v>11</v>
      </c>
      <c r="M62" s="13">
        <v>0</v>
      </c>
      <c r="N62" s="16">
        <v>0</v>
      </c>
      <c r="O62" s="13" t="s">
        <v>110</v>
      </c>
      <c r="P62" s="13" t="s">
        <v>111</v>
      </c>
      <c r="Q62" s="13" t="s">
        <v>111</v>
      </c>
      <c r="R62" s="13" t="s">
        <v>110</v>
      </c>
      <c r="S62" s="13" t="s">
        <v>111</v>
      </c>
      <c r="T62" s="21" t="s">
        <v>135</v>
      </c>
      <c r="U62" s="18" t="s">
        <v>217</v>
      </c>
      <c r="V62" s="15">
        <v>42797</v>
      </c>
      <c r="W62" s="15">
        <v>42797</v>
      </c>
      <c r="X62" s="31">
        <v>55</v>
      </c>
      <c r="Y62" s="16">
        <f>+X62</f>
        <v>55</v>
      </c>
      <c r="Z62" s="16">
        <v>47</v>
      </c>
      <c r="AA62" s="15">
        <v>42800</v>
      </c>
      <c r="AB62" s="13"/>
      <c r="AC62" s="13">
        <v>55</v>
      </c>
      <c r="AD62" s="13">
        <v>1</v>
      </c>
      <c r="AE62" s="13"/>
      <c r="AF62" s="13" t="s">
        <v>113</v>
      </c>
      <c r="AG62" s="13">
        <v>2017</v>
      </c>
      <c r="AH62" s="15">
        <v>42843</v>
      </c>
      <c r="AI62" t="s">
        <v>565</v>
      </c>
    </row>
    <row r="63" spans="1:35" ht="12.75">
      <c r="A63" s="13">
        <v>2017</v>
      </c>
      <c r="B63" s="21" t="s">
        <v>504</v>
      </c>
      <c r="C63" s="13" t="s">
        <v>1</v>
      </c>
      <c r="D63" s="13">
        <v>10955</v>
      </c>
      <c r="E63" s="13" t="s">
        <v>457</v>
      </c>
      <c r="F63" s="13" t="s">
        <v>457</v>
      </c>
      <c r="G63" s="13" t="s">
        <v>449</v>
      </c>
      <c r="H63" s="19" t="s">
        <v>137</v>
      </c>
      <c r="I63" s="19" t="s">
        <v>381</v>
      </c>
      <c r="J63" s="19" t="s">
        <v>139</v>
      </c>
      <c r="K63" s="18" t="s">
        <v>217</v>
      </c>
      <c r="L63" s="13" t="s">
        <v>11</v>
      </c>
      <c r="M63" s="13">
        <v>0</v>
      </c>
      <c r="N63" s="16">
        <v>0</v>
      </c>
      <c r="O63" s="13" t="s">
        <v>110</v>
      </c>
      <c r="P63" s="13" t="s">
        <v>111</v>
      </c>
      <c r="Q63" s="13" t="s">
        <v>111</v>
      </c>
      <c r="R63" s="13" t="s">
        <v>110</v>
      </c>
      <c r="S63" s="13" t="s">
        <v>111</v>
      </c>
      <c r="T63" s="21" t="s">
        <v>135</v>
      </c>
      <c r="U63" s="18" t="s">
        <v>217</v>
      </c>
      <c r="V63" s="15">
        <v>42797</v>
      </c>
      <c r="W63" s="15">
        <v>42797</v>
      </c>
      <c r="X63" s="31">
        <v>56</v>
      </c>
      <c r="Y63" s="16">
        <f>+X63</f>
        <v>56</v>
      </c>
      <c r="Z63" s="16">
        <v>0</v>
      </c>
      <c r="AA63" s="15">
        <v>42800</v>
      </c>
      <c r="AB63" s="13"/>
      <c r="AC63" s="13">
        <v>56</v>
      </c>
      <c r="AD63" s="13">
        <v>1</v>
      </c>
      <c r="AE63" s="13"/>
      <c r="AF63" s="13" t="s">
        <v>113</v>
      </c>
      <c r="AG63" s="13">
        <v>2017</v>
      </c>
      <c r="AH63" s="15">
        <v>42843</v>
      </c>
      <c r="AI63" t="s">
        <v>566</v>
      </c>
    </row>
    <row r="64" spans="1:35" ht="12.75">
      <c r="A64" s="13">
        <v>2017</v>
      </c>
      <c r="B64" s="21" t="s">
        <v>504</v>
      </c>
      <c r="C64" s="13" t="s">
        <v>1</v>
      </c>
      <c r="D64" s="13">
        <v>12186</v>
      </c>
      <c r="E64" s="13" t="s">
        <v>445</v>
      </c>
      <c r="F64" s="13" t="s">
        <v>445</v>
      </c>
      <c r="G64" s="13" t="s">
        <v>446</v>
      </c>
      <c r="H64" s="19" t="s">
        <v>115</v>
      </c>
      <c r="I64" s="19" t="s">
        <v>128</v>
      </c>
      <c r="J64" s="19" t="s">
        <v>117</v>
      </c>
      <c r="K64" s="7" t="s">
        <v>218</v>
      </c>
      <c r="L64" s="13" t="s">
        <v>11</v>
      </c>
      <c r="M64" s="13">
        <v>0</v>
      </c>
      <c r="N64" s="16">
        <v>0</v>
      </c>
      <c r="O64" s="13" t="s">
        <v>110</v>
      </c>
      <c r="P64" s="13" t="s">
        <v>111</v>
      </c>
      <c r="Q64" s="13" t="s">
        <v>112</v>
      </c>
      <c r="R64" s="13" t="s">
        <v>110</v>
      </c>
      <c r="S64" s="13" t="s">
        <v>111</v>
      </c>
      <c r="T64" s="21" t="s">
        <v>400</v>
      </c>
      <c r="U64" s="7" t="s">
        <v>218</v>
      </c>
      <c r="V64" s="15">
        <v>42800</v>
      </c>
      <c r="W64" s="15">
        <v>42803</v>
      </c>
      <c r="X64" s="31">
        <v>57</v>
      </c>
      <c r="Y64" s="16">
        <f>+X64+1700</f>
        <v>1757</v>
      </c>
      <c r="Z64" s="16">
        <v>0</v>
      </c>
      <c r="AA64" s="15">
        <v>42804</v>
      </c>
      <c r="AB64" s="13"/>
      <c r="AC64" s="13">
        <v>57</v>
      </c>
      <c r="AD64" s="13">
        <v>1</v>
      </c>
      <c r="AE64" s="13"/>
      <c r="AF64" s="13" t="s">
        <v>113</v>
      </c>
      <c r="AG64" s="13">
        <v>2017</v>
      </c>
      <c r="AH64" s="15">
        <v>42843</v>
      </c>
      <c r="AI64" t="s">
        <v>567</v>
      </c>
    </row>
    <row r="65" spans="1:35" ht="12.75">
      <c r="A65" s="13">
        <v>2017</v>
      </c>
      <c r="B65" s="21" t="s">
        <v>504</v>
      </c>
      <c r="C65" s="13" t="s">
        <v>1</v>
      </c>
      <c r="D65" s="13">
        <v>12125</v>
      </c>
      <c r="E65" s="13" t="s">
        <v>466</v>
      </c>
      <c r="F65" s="13" t="s">
        <v>466</v>
      </c>
      <c r="G65" s="13" t="s">
        <v>446</v>
      </c>
      <c r="H65" s="19" t="s">
        <v>152</v>
      </c>
      <c r="I65" s="19" t="s">
        <v>153</v>
      </c>
      <c r="J65" s="19" t="s">
        <v>154</v>
      </c>
      <c r="K65" s="7" t="s">
        <v>218</v>
      </c>
      <c r="L65" s="13" t="s">
        <v>11</v>
      </c>
      <c r="M65" s="13">
        <v>0</v>
      </c>
      <c r="N65" s="16">
        <v>0</v>
      </c>
      <c r="O65" s="13" t="s">
        <v>110</v>
      </c>
      <c r="P65" s="13" t="s">
        <v>111</v>
      </c>
      <c r="Q65" s="13" t="s">
        <v>112</v>
      </c>
      <c r="R65" s="13" t="s">
        <v>110</v>
      </c>
      <c r="S65" s="13" t="s">
        <v>111</v>
      </c>
      <c r="T65" s="21" t="s">
        <v>400</v>
      </c>
      <c r="U65" s="7" t="s">
        <v>218</v>
      </c>
      <c r="V65" s="15">
        <v>42800</v>
      </c>
      <c r="W65" s="15">
        <v>42803</v>
      </c>
      <c r="X65" s="31">
        <v>58</v>
      </c>
      <c r="Y65" s="16">
        <v>80</v>
      </c>
      <c r="Z65" s="16">
        <v>0</v>
      </c>
      <c r="AA65" s="15">
        <v>42804</v>
      </c>
      <c r="AB65" s="13"/>
      <c r="AC65" s="13">
        <v>58</v>
      </c>
      <c r="AD65" s="13">
        <v>1</v>
      </c>
      <c r="AE65" s="13"/>
      <c r="AF65" s="13" t="s">
        <v>113</v>
      </c>
      <c r="AG65" s="13">
        <v>2017</v>
      </c>
      <c r="AH65" s="15">
        <v>42843</v>
      </c>
      <c r="AI65" t="s">
        <v>568</v>
      </c>
    </row>
    <row r="66" spans="1:35" ht="12.75">
      <c r="A66" s="13">
        <v>2017</v>
      </c>
      <c r="B66" s="21" t="s">
        <v>504</v>
      </c>
      <c r="C66" s="13" t="s">
        <v>1</v>
      </c>
      <c r="H66" s="19" t="s">
        <v>403</v>
      </c>
      <c r="I66" s="19" t="s">
        <v>401</v>
      </c>
      <c r="J66" s="19" t="s">
        <v>402</v>
      </c>
      <c r="K66" s="18" t="s">
        <v>219</v>
      </c>
      <c r="L66" s="13" t="s">
        <v>11</v>
      </c>
      <c r="M66" s="13">
        <v>0</v>
      </c>
      <c r="N66" s="16">
        <v>0</v>
      </c>
      <c r="O66" s="13" t="s">
        <v>110</v>
      </c>
      <c r="P66" s="13" t="s">
        <v>111</v>
      </c>
      <c r="Q66" s="13" t="s">
        <v>111</v>
      </c>
      <c r="R66" s="13" t="s">
        <v>110</v>
      </c>
      <c r="S66" s="13" t="s">
        <v>111</v>
      </c>
      <c r="T66" s="21" t="s">
        <v>392</v>
      </c>
      <c r="U66" s="18" t="s">
        <v>219</v>
      </c>
      <c r="V66" s="15">
        <v>42801</v>
      </c>
      <c r="W66" s="15">
        <v>42802</v>
      </c>
      <c r="X66" s="31">
        <v>59</v>
      </c>
      <c r="Y66" s="16">
        <v>0</v>
      </c>
      <c r="Z66" s="16">
        <v>2780</v>
      </c>
      <c r="AA66" s="15"/>
      <c r="AB66" s="13"/>
      <c r="AC66" s="13">
        <v>59</v>
      </c>
      <c r="AD66" s="13">
        <v>1</v>
      </c>
      <c r="AE66" s="13"/>
      <c r="AF66" s="13" t="s">
        <v>113</v>
      </c>
      <c r="AG66" s="13">
        <v>2017</v>
      </c>
      <c r="AH66" s="15">
        <v>42843</v>
      </c>
      <c r="AI66" t="s">
        <v>569</v>
      </c>
    </row>
    <row r="67" spans="1:35" ht="12.75">
      <c r="A67" s="13">
        <v>2017</v>
      </c>
      <c r="B67" s="21" t="s">
        <v>504</v>
      </c>
      <c r="C67" s="13" t="s">
        <v>1</v>
      </c>
      <c r="D67" s="13">
        <v>786</v>
      </c>
      <c r="E67" s="13" t="s">
        <v>462</v>
      </c>
      <c r="F67" s="13" t="s">
        <v>462</v>
      </c>
      <c r="G67" s="13" t="s">
        <v>449</v>
      </c>
      <c r="H67" s="19" t="s">
        <v>132</v>
      </c>
      <c r="I67" s="19" t="s">
        <v>133</v>
      </c>
      <c r="J67" s="19" t="s">
        <v>120</v>
      </c>
      <c r="K67" s="18" t="s">
        <v>219</v>
      </c>
      <c r="L67" s="13" t="s">
        <v>11</v>
      </c>
      <c r="M67" s="13">
        <v>0</v>
      </c>
      <c r="N67" s="16">
        <v>0</v>
      </c>
      <c r="O67" s="13" t="s">
        <v>110</v>
      </c>
      <c r="P67" s="13" t="s">
        <v>111</v>
      </c>
      <c r="Q67" s="13" t="s">
        <v>111</v>
      </c>
      <c r="R67" s="13" t="s">
        <v>110</v>
      </c>
      <c r="S67" s="13" t="s">
        <v>111</v>
      </c>
      <c r="T67" s="21" t="s">
        <v>392</v>
      </c>
      <c r="U67" s="18" t="s">
        <v>219</v>
      </c>
      <c r="V67" s="15">
        <v>42801</v>
      </c>
      <c r="W67" s="15">
        <v>42802</v>
      </c>
      <c r="X67" s="31">
        <v>60</v>
      </c>
      <c r="Y67" s="16">
        <v>0</v>
      </c>
      <c r="Z67" s="16">
        <v>480</v>
      </c>
      <c r="AA67" s="15"/>
      <c r="AB67" s="13"/>
      <c r="AC67" s="13">
        <v>60</v>
      </c>
      <c r="AD67" s="13">
        <v>1</v>
      </c>
      <c r="AE67" s="13"/>
      <c r="AF67" s="13" t="s">
        <v>113</v>
      </c>
      <c r="AG67" s="13">
        <v>2017</v>
      </c>
      <c r="AH67" s="15">
        <v>42843</v>
      </c>
      <c r="AI67" t="s">
        <v>570</v>
      </c>
    </row>
    <row r="68" spans="1:35" ht="12.75">
      <c r="A68" s="13">
        <v>2017</v>
      </c>
      <c r="B68" s="21" t="s">
        <v>504</v>
      </c>
      <c r="C68" s="13" t="s">
        <v>1</v>
      </c>
      <c r="D68" s="13">
        <v>10738</v>
      </c>
      <c r="E68" s="13" t="s">
        <v>467</v>
      </c>
      <c r="F68" s="13" t="s">
        <v>467</v>
      </c>
      <c r="G68" s="13" t="s">
        <v>446</v>
      </c>
      <c r="H68" s="23" t="s">
        <v>435</v>
      </c>
      <c r="I68" s="23" t="s">
        <v>413</v>
      </c>
      <c r="J68" s="23" t="s">
        <v>436</v>
      </c>
      <c r="K68" s="7" t="s">
        <v>220</v>
      </c>
      <c r="L68" s="13" t="s">
        <v>11</v>
      </c>
      <c r="M68" s="13">
        <v>0</v>
      </c>
      <c r="N68" s="16">
        <v>0</v>
      </c>
      <c r="O68" s="13" t="s">
        <v>110</v>
      </c>
      <c r="P68" s="13" t="s">
        <v>111</v>
      </c>
      <c r="Q68" s="13" t="s">
        <v>112</v>
      </c>
      <c r="R68" s="13" t="s">
        <v>110</v>
      </c>
      <c r="S68" s="13" t="s">
        <v>111</v>
      </c>
      <c r="T68" s="21" t="s">
        <v>111</v>
      </c>
      <c r="U68" s="7" t="s">
        <v>220</v>
      </c>
      <c r="V68" s="15">
        <v>42800</v>
      </c>
      <c r="W68" s="15">
        <v>42801</v>
      </c>
      <c r="X68" s="31">
        <v>61</v>
      </c>
      <c r="Y68" s="16">
        <f>+X68+992</f>
        <v>1053</v>
      </c>
      <c r="Z68" s="16">
        <v>0</v>
      </c>
      <c r="AA68" s="15">
        <v>42803</v>
      </c>
      <c r="AB68" s="13"/>
      <c r="AC68" s="13">
        <v>61</v>
      </c>
      <c r="AD68" s="13">
        <v>1</v>
      </c>
      <c r="AE68" s="13"/>
      <c r="AF68" s="13" t="s">
        <v>113</v>
      </c>
      <c r="AG68" s="13">
        <v>2017</v>
      </c>
      <c r="AH68" s="15">
        <v>42843</v>
      </c>
      <c r="AI68" t="s">
        <v>571</v>
      </c>
    </row>
    <row r="69" spans="1:35" ht="12.75">
      <c r="A69" s="13">
        <v>2017</v>
      </c>
      <c r="B69" s="21" t="s">
        <v>504</v>
      </c>
      <c r="C69" s="13" t="s">
        <v>1</v>
      </c>
      <c r="D69" s="13">
        <v>12173</v>
      </c>
      <c r="E69" s="13" t="s">
        <v>503</v>
      </c>
      <c r="F69" s="13" t="s">
        <v>503</v>
      </c>
      <c r="G69" s="13" t="s">
        <v>446</v>
      </c>
      <c r="H69" s="23" t="s">
        <v>479</v>
      </c>
      <c r="I69" s="23" t="s">
        <v>480</v>
      </c>
      <c r="J69" s="23" t="s">
        <v>481</v>
      </c>
      <c r="K69" s="7" t="s">
        <v>221</v>
      </c>
      <c r="L69" s="13" t="s">
        <v>11</v>
      </c>
      <c r="M69" s="13">
        <v>1</v>
      </c>
      <c r="N69" s="16">
        <f>+M69*240</f>
        <v>240</v>
      </c>
      <c r="O69" s="13" t="s">
        <v>110</v>
      </c>
      <c r="P69" s="13" t="s">
        <v>111</v>
      </c>
      <c r="Q69" s="13" t="s">
        <v>160</v>
      </c>
      <c r="R69" s="13" t="s">
        <v>110</v>
      </c>
      <c r="S69" s="13" t="s">
        <v>111</v>
      </c>
      <c r="T69" s="21" t="s">
        <v>111</v>
      </c>
      <c r="U69" s="7" t="s">
        <v>221</v>
      </c>
      <c r="V69" s="15">
        <v>42801</v>
      </c>
      <c r="W69" s="15">
        <v>42801</v>
      </c>
      <c r="X69" s="31">
        <v>62</v>
      </c>
      <c r="Y69" s="16">
        <f>+X69+300+170</f>
        <v>532</v>
      </c>
      <c r="Z69" s="16">
        <v>2</v>
      </c>
      <c r="AA69" s="15">
        <v>42801</v>
      </c>
      <c r="AB69" s="13"/>
      <c r="AC69" s="13">
        <v>62</v>
      </c>
      <c r="AD69" s="13">
        <v>1</v>
      </c>
      <c r="AE69" s="13"/>
      <c r="AF69" s="13" t="s">
        <v>113</v>
      </c>
      <c r="AG69" s="13">
        <v>2017</v>
      </c>
      <c r="AH69" s="15">
        <v>42843</v>
      </c>
      <c r="AI69" t="s">
        <v>572</v>
      </c>
    </row>
    <row r="70" spans="1:35" ht="12.75">
      <c r="A70" s="13">
        <v>2017</v>
      </c>
      <c r="B70" s="21" t="s">
        <v>504</v>
      </c>
      <c r="C70" s="13" t="s">
        <v>1</v>
      </c>
      <c r="D70" s="13">
        <v>10772</v>
      </c>
      <c r="E70" s="13" t="s">
        <v>468</v>
      </c>
      <c r="F70" s="13" t="s">
        <v>468</v>
      </c>
      <c r="G70" s="13" t="s">
        <v>453</v>
      </c>
      <c r="H70" s="19" t="s">
        <v>179</v>
      </c>
      <c r="I70" s="19" t="s">
        <v>180</v>
      </c>
      <c r="J70" s="19" t="s">
        <v>181</v>
      </c>
      <c r="K70" s="7" t="s">
        <v>222</v>
      </c>
      <c r="L70" s="13" t="s">
        <v>11</v>
      </c>
      <c r="M70" s="13">
        <v>0</v>
      </c>
      <c r="N70" s="16">
        <v>0</v>
      </c>
      <c r="O70" s="13" t="s">
        <v>110</v>
      </c>
      <c r="P70" s="13" t="s">
        <v>111</v>
      </c>
      <c r="Q70" s="13" t="s">
        <v>111</v>
      </c>
      <c r="R70" s="13" t="s">
        <v>110</v>
      </c>
      <c r="S70" s="13" t="s">
        <v>111</v>
      </c>
      <c r="T70" s="21" t="s">
        <v>126</v>
      </c>
      <c r="U70" s="7" t="s">
        <v>222</v>
      </c>
      <c r="V70" s="15">
        <v>42801</v>
      </c>
      <c r="W70" s="15">
        <v>42803</v>
      </c>
      <c r="X70" s="31">
        <v>63</v>
      </c>
      <c r="Y70" s="16">
        <f>+X70+320.38+452</f>
        <v>835.38</v>
      </c>
      <c r="Z70" s="16">
        <v>178.02</v>
      </c>
      <c r="AA70" s="15">
        <v>42808</v>
      </c>
      <c r="AB70" s="13"/>
      <c r="AC70" s="13">
        <v>63</v>
      </c>
      <c r="AD70" s="13">
        <v>1</v>
      </c>
      <c r="AE70" s="13"/>
      <c r="AF70" s="13" t="s">
        <v>113</v>
      </c>
      <c r="AG70" s="13">
        <v>2017</v>
      </c>
      <c r="AH70" s="15">
        <v>42843</v>
      </c>
      <c r="AI70" t="s">
        <v>573</v>
      </c>
    </row>
    <row r="71" spans="1:35" ht="12.75">
      <c r="A71" s="13">
        <v>2017</v>
      </c>
      <c r="B71" s="21" t="s">
        <v>504</v>
      </c>
      <c r="C71" s="13" t="s">
        <v>1</v>
      </c>
      <c r="H71" s="19" t="s">
        <v>404</v>
      </c>
      <c r="I71" s="19" t="s">
        <v>170</v>
      </c>
      <c r="J71" s="19" t="s">
        <v>405</v>
      </c>
      <c r="K71" s="7" t="s">
        <v>223</v>
      </c>
      <c r="L71" s="13" t="s">
        <v>11</v>
      </c>
      <c r="M71" s="13">
        <v>1</v>
      </c>
      <c r="N71" s="16">
        <f>+M71*80</f>
        <v>80</v>
      </c>
      <c r="O71" s="13" t="s">
        <v>110</v>
      </c>
      <c r="P71" s="13" t="s">
        <v>111</v>
      </c>
      <c r="Q71" s="13" t="s">
        <v>111</v>
      </c>
      <c r="R71" s="13" t="s">
        <v>110</v>
      </c>
      <c r="S71" s="13" t="s">
        <v>111</v>
      </c>
      <c r="T71" s="21" t="s">
        <v>406</v>
      </c>
      <c r="U71" s="7" t="s">
        <v>223</v>
      </c>
      <c r="V71" s="15">
        <v>42802</v>
      </c>
      <c r="W71" s="15">
        <v>42802</v>
      </c>
      <c r="X71" s="31">
        <v>64</v>
      </c>
      <c r="Y71" s="16">
        <f>+X71+500+350</f>
        <v>914</v>
      </c>
      <c r="Z71" s="16">
        <v>0</v>
      </c>
      <c r="AA71" s="15">
        <v>42802</v>
      </c>
      <c r="AB71" s="13"/>
      <c r="AC71" s="13">
        <v>64</v>
      </c>
      <c r="AD71" s="13">
        <v>1</v>
      </c>
      <c r="AE71" s="13"/>
      <c r="AF71" s="13" t="s">
        <v>113</v>
      </c>
      <c r="AG71" s="13">
        <v>2017</v>
      </c>
      <c r="AH71" s="15">
        <v>42843</v>
      </c>
      <c r="AI71" t="s">
        <v>574</v>
      </c>
    </row>
    <row r="72" spans="1:35" ht="12.75">
      <c r="A72" s="13">
        <v>2017</v>
      </c>
      <c r="B72" s="21" t="s">
        <v>504</v>
      </c>
      <c r="C72" s="13" t="s">
        <v>1</v>
      </c>
      <c r="D72" s="13">
        <v>807</v>
      </c>
      <c r="E72" s="13" t="s">
        <v>456</v>
      </c>
      <c r="F72" s="13" t="s">
        <v>456</v>
      </c>
      <c r="G72" s="13" t="s">
        <v>449</v>
      </c>
      <c r="H72" s="19" t="s">
        <v>376</v>
      </c>
      <c r="I72" s="19" t="s">
        <v>377</v>
      </c>
      <c r="J72" s="19" t="s">
        <v>146</v>
      </c>
      <c r="K72" s="7" t="s">
        <v>224</v>
      </c>
      <c r="L72" s="13" t="s">
        <v>11</v>
      </c>
      <c r="M72" s="13">
        <v>0</v>
      </c>
      <c r="N72" s="16">
        <v>0</v>
      </c>
      <c r="O72" s="13" t="s">
        <v>110</v>
      </c>
      <c r="P72" s="13" t="s">
        <v>111</v>
      </c>
      <c r="Q72" s="13" t="s">
        <v>111</v>
      </c>
      <c r="R72" s="13" t="s">
        <v>110</v>
      </c>
      <c r="S72" s="13" t="s">
        <v>111</v>
      </c>
      <c r="T72" s="21" t="s">
        <v>126</v>
      </c>
      <c r="U72" s="7" t="s">
        <v>224</v>
      </c>
      <c r="V72" s="15">
        <v>42802</v>
      </c>
      <c r="W72" s="15">
        <v>42803</v>
      </c>
      <c r="X72" s="31">
        <v>65</v>
      </c>
      <c r="Y72" s="16">
        <v>0</v>
      </c>
      <c r="Z72" s="16">
        <v>720</v>
      </c>
      <c r="AA72" s="15"/>
      <c r="AB72" s="13"/>
      <c r="AC72" s="13">
        <v>65</v>
      </c>
      <c r="AD72" s="13">
        <v>1</v>
      </c>
      <c r="AE72" s="13"/>
      <c r="AF72" s="13" t="s">
        <v>113</v>
      </c>
      <c r="AG72" s="13">
        <v>2017</v>
      </c>
      <c r="AH72" s="15">
        <v>42843</v>
      </c>
      <c r="AI72" t="s">
        <v>575</v>
      </c>
    </row>
    <row r="73" spans="1:35" ht="12.75">
      <c r="A73" s="13">
        <v>2017</v>
      </c>
      <c r="B73" s="21" t="s">
        <v>504</v>
      </c>
      <c r="C73" s="13" t="s">
        <v>1</v>
      </c>
      <c r="D73" s="13">
        <v>794</v>
      </c>
      <c r="E73" s="13" t="s">
        <v>500</v>
      </c>
      <c r="F73" s="13" t="s">
        <v>500</v>
      </c>
      <c r="G73" s="13" t="s">
        <v>446</v>
      </c>
      <c r="H73" s="23" t="s">
        <v>144</v>
      </c>
      <c r="I73" s="23" t="s">
        <v>173</v>
      </c>
      <c r="J73" s="23" t="s">
        <v>472</v>
      </c>
      <c r="K73" s="7" t="s">
        <v>224</v>
      </c>
      <c r="L73" s="13" t="s">
        <v>11</v>
      </c>
      <c r="M73" s="13">
        <v>0</v>
      </c>
      <c r="N73" s="16">
        <v>0</v>
      </c>
      <c r="O73" s="13" t="s">
        <v>110</v>
      </c>
      <c r="P73" s="13" t="s">
        <v>111</v>
      </c>
      <c r="Q73" s="13" t="s">
        <v>111</v>
      </c>
      <c r="R73" s="13" t="s">
        <v>110</v>
      </c>
      <c r="S73" s="13" t="s">
        <v>111</v>
      </c>
      <c r="T73" s="21" t="s">
        <v>126</v>
      </c>
      <c r="U73" s="7" t="s">
        <v>224</v>
      </c>
      <c r="V73" s="15">
        <v>42802</v>
      </c>
      <c r="W73" s="15">
        <v>42803</v>
      </c>
      <c r="X73" s="31">
        <v>66</v>
      </c>
      <c r="Y73" s="16">
        <f>+X73</f>
        <v>66</v>
      </c>
      <c r="Z73" s="16">
        <f>3750+54</f>
        <v>3804</v>
      </c>
      <c r="AA73" s="15">
        <v>42807</v>
      </c>
      <c r="AB73" s="13"/>
      <c r="AC73" s="13">
        <v>66</v>
      </c>
      <c r="AD73" s="13">
        <v>1</v>
      </c>
      <c r="AE73" s="13"/>
      <c r="AF73" s="13" t="s">
        <v>113</v>
      </c>
      <c r="AG73" s="13">
        <v>2017</v>
      </c>
      <c r="AH73" s="15">
        <v>42843</v>
      </c>
      <c r="AI73" t="s">
        <v>576</v>
      </c>
    </row>
    <row r="74" spans="1:35" ht="12.75">
      <c r="A74" s="13">
        <v>2017</v>
      </c>
      <c r="B74" s="21" t="s">
        <v>504</v>
      </c>
      <c r="C74" s="13" t="s">
        <v>1</v>
      </c>
      <c r="D74" s="13">
        <v>796</v>
      </c>
      <c r="E74" s="13" t="s">
        <v>448</v>
      </c>
      <c r="F74" s="13" t="s">
        <v>448</v>
      </c>
      <c r="G74" s="13" t="s">
        <v>449</v>
      </c>
      <c r="H74" s="19" t="s">
        <v>157</v>
      </c>
      <c r="I74" s="19" t="s">
        <v>158</v>
      </c>
      <c r="J74" s="19" t="s">
        <v>159</v>
      </c>
      <c r="K74" s="7" t="s">
        <v>224</v>
      </c>
      <c r="L74" s="13" t="s">
        <v>11</v>
      </c>
      <c r="M74" s="13">
        <v>0</v>
      </c>
      <c r="N74" s="16">
        <v>0</v>
      </c>
      <c r="O74" s="13" t="s">
        <v>110</v>
      </c>
      <c r="P74" s="13" t="s">
        <v>111</v>
      </c>
      <c r="Q74" s="13" t="s">
        <v>111</v>
      </c>
      <c r="R74" s="13" t="s">
        <v>110</v>
      </c>
      <c r="S74" s="13" t="s">
        <v>111</v>
      </c>
      <c r="T74" s="21" t="s">
        <v>126</v>
      </c>
      <c r="U74" s="7" t="s">
        <v>224</v>
      </c>
      <c r="V74" s="15">
        <v>42802</v>
      </c>
      <c r="W74" s="15">
        <v>42803</v>
      </c>
      <c r="X74" s="31">
        <v>67</v>
      </c>
      <c r="Y74" s="16">
        <f>+X74</f>
        <v>67</v>
      </c>
      <c r="Z74" s="16">
        <v>747.88</v>
      </c>
      <c r="AA74" s="15">
        <v>42809</v>
      </c>
      <c r="AB74" s="13"/>
      <c r="AC74" s="13">
        <v>67</v>
      </c>
      <c r="AD74" s="13">
        <v>1</v>
      </c>
      <c r="AE74" s="13"/>
      <c r="AF74" s="13" t="s">
        <v>113</v>
      </c>
      <c r="AG74" s="13">
        <v>2017</v>
      </c>
      <c r="AH74" s="15">
        <v>42843</v>
      </c>
      <c r="AI74" t="s">
        <v>577</v>
      </c>
    </row>
    <row r="75" spans="1:35" ht="12.75">
      <c r="A75" s="13">
        <v>2017</v>
      </c>
      <c r="B75" s="21" t="s">
        <v>504</v>
      </c>
      <c r="C75" s="13" t="s">
        <v>1</v>
      </c>
      <c r="H75" s="19" t="s">
        <v>403</v>
      </c>
      <c r="I75" s="19" t="s">
        <v>401</v>
      </c>
      <c r="J75" s="19" t="s">
        <v>402</v>
      </c>
      <c r="K75" s="7" t="s">
        <v>224</v>
      </c>
      <c r="L75" s="13" t="s">
        <v>11</v>
      </c>
      <c r="M75" s="13">
        <v>0</v>
      </c>
      <c r="N75" s="16">
        <v>0</v>
      </c>
      <c r="O75" s="13" t="s">
        <v>110</v>
      </c>
      <c r="P75" s="13" t="s">
        <v>111</v>
      </c>
      <c r="Q75" s="13" t="s">
        <v>111</v>
      </c>
      <c r="R75" s="13" t="s">
        <v>110</v>
      </c>
      <c r="S75" s="13" t="s">
        <v>111</v>
      </c>
      <c r="T75" s="21" t="s">
        <v>126</v>
      </c>
      <c r="U75" s="7" t="s">
        <v>224</v>
      </c>
      <c r="V75" s="15">
        <v>42802</v>
      </c>
      <c r="W75" s="15">
        <v>42803</v>
      </c>
      <c r="X75" s="31">
        <v>68</v>
      </c>
      <c r="Y75" s="16">
        <f>+X75</f>
        <v>68</v>
      </c>
      <c r="Z75" s="16">
        <v>441.88</v>
      </c>
      <c r="AA75" s="15">
        <v>42809</v>
      </c>
      <c r="AB75" s="13"/>
      <c r="AC75" s="13">
        <v>68</v>
      </c>
      <c r="AD75" s="13">
        <v>1</v>
      </c>
      <c r="AE75" s="13"/>
      <c r="AF75" s="13" t="s">
        <v>113</v>
      </c>
      <c r="AG75" s="13">
        <v>2017</v>
      </c>
      <c r="AH75" s="15">
        <v>42843</v>
      </c>
      <c r="AI75" t="s">
        <v>578</v>
      </c>
    </row>
    <row r="76" spans="1:35" ht="12.75">
      <c r="A76" s="13">
        <v>2017</v>
      </c>
      <c r="B76" s="21" t="s">
        <v>504</v>
      </c>
      <c r="C76" s="13" t="s">
        <v>1</v>
      </c>
      <c r="D76" s="13">
        <v>10955</v>
      </c>
      <c r="E76" s="13" t="s">
        <v>457</v>
      </c>
      <c r="F76" s="13" t="s">
        <v>457</v>
      </c>
      <c r="G76" s="13" t="s">
        <v>449</v>
      </c>
      <c r="H76" s="19" t="s">
        <v>137</v>
      </c>
      <c r="I76" s="19" t="s">
        <v>381</v>
      </c>
      <c r="J76" s="19" t="s">
        <v>139</v>
      </c>
      <c r="K76" s="7" t="s">
        <v>224</v>
      </c>
      <c r="L76" s="13" t="s">
        <v>11</v>
      </c>
      <c r="M76" s="13">
        <v>0</v>
      </c>
      <c r="N76" s="16">
        <v>0</v>
      </c>
      <c r="O76" s="13" t="s">
        <v>110</v>
      </c>
      <c r="P76" s="13" t="s">
        <v>111</v>
      </c>
      <c r="Q76" s="13" t="s">
        <v>111</v>
      </c>
      <c r="R76" s="13" t="s">
        <v>110</v>
      </c>
      <c r="S76" s="13" t="s">
        <v>111</v>
      </c>
      <c r="T76" s="21" t="s">
        <v>126</v>
      </c>
      <c r="U76" s="7" t="s">
        <v>224</v>
      </c>
      <c r="V76" s="15">
        <v>42802</v>
      </c>
      <c r="W76" s="15">
        <v>42803</v>
      </c>
      <c r="X76" s="31">
        <v>69</v>
      </c>
      <c r="Y76" s="16">
        <f>+X76+1260.1</f>
        <v>1329.1</v>
      </c>
      <c r="Z76" s="16">
        <v>0</v>
      </c>
      <c r="AA76" s="15">
        <v>42811</v>
      </c>
      <c r="AB76" s="13"/>
      <c r="AC76" s="13">
        <v>69</v>
      </c>
      <c r="AD76" s="13">
        <v>1</v>
      </c>
      <c r="AE76" s="13"/>
      <c r="AF76" s="13" t="s">
        <v>113</v>
      </c>
      <c r="AG76" s="13">
        <v>2017</v>
      </c>
      <c r="AH76" s="15">
        <v>42843</v>
      </c>
      <c r="AI76" t="s">
        <v>579</v>
      </c>
    </row>
    <row r="77" spans="1:35" ht="12.75">
      <c r="A77" s="13">
        <v>2017</v>
      </c>
      <c r="B77" s="21" t="s">
        <v>504</v>
      </c>
      <c r="C77" s="13" t="s">
        <v>1</v>
      </c>
      <c r="D77" s="13">
        <v>10956</v>
      </c>
      <c r="E77" s="13" t="s">
        <v>457</v>
      </c>
      <c r="F77" s="13" t="s">
        <v>457</v>
      </c>
      <c r="G77" s="13" t="s">
        <v>449</v>
      </c>
      <c r="H77" s="19" t="s">
        <v>149</v>
      </c>
      <c r="I77" s="19" t="s">
        <v>150</v>
      </c>
      <c r="J77" s="19" t="s">
        <v>151</v>
      </c>
      <c r="K77" s="7" t="s">
        <v>224</v>
      </c>
      <c r="L77" s="13" t="s">
        <v>11</v>
      </c>
      <c r="M77" s="13">
        <v>0</v>
      </c>
      <c r="N77" s="16">
        <v>0</v>
      </c>
      <c r="O77" s="13" t="s">
        <v>110</v>
      </c>
      <c r="P77" s="13" t="s">
        <v>111</v>
      </c>
      <c r="Q77" s="13" t="s">
        <v>111</v>
      </c>
      <c r="R77" s="13" t="s">
        <v>110</v>
      </c>
      <c r="S77" s="13" t="s">
        <v>111</v>
      </c>
      <c r="T77" s="21" t="s">
        <v>126</v>
      </c>
      <c r="U77" s="7" t="s">
        <v>224</v>
      </c>
      <c r="V77" s="15">
        <v>42802</v>
      </c>
      <c r="W77" s="15">
        <v>42803</v>
      </c>
      <c r="X77" s="31">
        <v>70</v>
      </c>
      <c r="Y77" s="16">
        <f>+X77</f>
        <v>70</v>
      </c>
      <c r="Z77" s="16">
        <v>0</v>
      </c>
      <c r="AA77" s="15">
        <v>42804</v>
      </c>
      <c r="AB77" s="13"/>
      <c r="AC77" s="13">
        <v>70</v>
      </c>
      <c r="AD77" s="13">
        <v>1</v>
      </c>
      <c r="AE77" s="13"/>
      <c r="AF77" s="13" t="s">
        <v>113</v>
      </c>
      <c r="AG77" s="13">
        <v>2017</v>
      </c>
      <c r="AH77" s="15">
        <v>42843</v>
      </c>
      <c r="AI77" t="s">
        <v>580</v>
      </c>
    </row>
    <row r="78" spans="1:35" ht="12.75">
      <c r="A78" s="13">
        <v>2017</v>
      </c>
      <c r="B78" s="21" t="s">
        <v>504</v>
      </c>
      <c r="C78" s="13" t="s">
        <v>1</v>
      </c>
      <c r="D78" s="13">
        <v>788</v>
      </c>
      <c r="E78" s="13" t="s">
        <v>459</v>
      </c>
      <c r="F78" s="13" t="s">
        <v>459</v>
      </c>
      <c r="G78" s="13" t="s">
        <v>453</v>
      </c>
      <c r="H78" s="19" t="s">
        <v>140</v>
      </c>
      <c r="I78" s="19" t="s">
        <v>141</v>
      </c>
      <c r="J78" s="19" t="s">
        <v>142</v>
      </c>
      <c r="K78" s="7" t="s">
        <v>224</v>
      </c>
      <c r="L78" s="13" t="s">
        <v>11</v>
      </c>
      <c r="M78" s="13">
        <v>0</v>
      </c>
      <c r="N78" s="16">
        <v>0</v>
      </c>
      <c r="O78" s="13" t="s">
        <v>110</v>
      </c>
      <c r="P78" s="13" t="s">
        <v>111</v>
      </c>
      <c r="Q78" s="13" t="s">
        <v>111</v>
      </c>
      <c r="R78" s="13" t="s">
        <v>110</v>
      </c>
      <c r="S78" s="13" t="s">
        <v>111</v>
      </c>
      <c r="T78" s="21" t="s">
        <v>126</v>
      </c>
      <c r="U78" s="7" t="s">
        <v>224</v>
      </c>
      <c r="V78" s="15">
        <v>42802</v>
      </c>
      <c r="W78" s="15">
        <v>42803</v>
      </c>
      <c r="X78" s="31">
        <v>71</v>
      </c>
      <c r="Y78" s="16">
        <f>+X78+2390.01+452</f>
        <v>2913.01</v>
      </c>
      <c r="Z78" s="16">
        <v>0</v>
      </c>
      <c r="AA78" s="15">
        <v>42804</v>
      </c>
      <c r="AB78" s="13"/>
      <c r="AC78" s="13">
        <v>71</v>
      </c>
      <c r="AD78" s="13">
        <v>1</v>
      </c>
      <c r="AE78" s="13"/>
      <c r="AF78" s="13" t="s">
        <v>113</v>
      </c>
      <c r="AG78" s="13">
        <v>2017</v>
      </c>
      <c r="AH78" s="15">
        <v>42843</v>
      </c>
      <c r="AI78" t="s">
        <v>581</v>
      </c>
    </row>
    <row r="79" spans="1:35" ht="12.75">
      <c r="A79" s="13">
        <v>2017</v>
      </c>
      <c r="B79" s="21" t="s">
        <v>504</v>
      </c>
      <c r="C79" s="13" t="s">
        <v>1</v>
      </c>
      <c r="H79" s="19" t="s">
        <v>407</v>
      </c>
      <c r="I79" s="19" t="s">
        <v>136</v>
      </c>
      <c r="J79" s="19" t="s">
        <v>408</v>
      </c>
      <c r="K79" s="7" t="s">
        <v>224</v>
      </c>
      <c r="L79" s="13" t="s">
        <v>11</v>
      </c>
      <c r="M79" s="13">
        <v>0</v>
      </c>
      <c r="N79" s="16">
        <v>0</v>
      </c>
      <c r="O79" s="13" t="s">
        <v>110</v>
      </c>
      <c r="P79" s="13" t="s">
        <v>111</v>
      </c>
      <c r="Q79" s="13" t="s">
        <v>111</v>
      </c>
      <c r="R79" s="13" t="s">
        <v>110</v>
      </c>
      <c r="S79" s="13" t="s">
        <v>111</v>
      </c>
      <c r="T79" s="21" t="s">
        <v>126</v>
      </c>
      <c r="U79" s="7" t="s">
        <v>224</v>
      </c>
      <c r="V79" s="15">
        <v>42802</v>
      </c>
      <c r="W79" s="15">
        <v>42803</v>
      </c>
      <c r="X79" s="31">
        <v>72</v>
      </c>
      <c r="Y79" s="16">
        <v>0</v>
      </c>
      <c r="Z79" s="16">
        <v>720</v>
      </c>
      <c r="AA79" s="15"/>
      <c r="AB79" s="13"/>
      <c r="AC79" s="13">
        <v>72</v>
      </c>
      <c r="AD79" s="13">
        <v>1</v>
      </c>
      <c r="AE79" s="13"/>
      <c r="AF79" s="13" t="s">
        <v>113</v>
      </c>
      <c r="AG79" s="13">
        <v>2017</v>
      </c>
      <c r="AH79" s="15">
        <v>42843</v>
      </c>
      <c r="AI79" t="s">
        <v>582</v>
      </c>
    </row>
    <row r="80" spans="1:35" ht="12.75">
      <c r="A80" s="13">
        <v>2017</v>
      </c>
      <c r="B80" s="21" t="s">
        <v>504</v>
      </c>
      <c r="C80" s="13" t="s">
        <v>1</v>
      </c>
      <c r="D80" s="13">
        <v>13021</v>
      </c>
      <c r="E80" s="13" t="s">
        <v>465</v>
      </c>
      <c r="F80" s="13" t="s">
        <v>465</v>
      </c>
      <c r="G80" s="13" t="s">
        <v>449</v>
      </c>
      <c r="H80" s="19" t="s">
        <v>178</v>
      </c>
      <c r="I80" s="19" t="s">
        <v>168</v>
      </c>
      <c r="J80" s="19" t="s">
        <v>168</v>
      </c>
      <c r="K80" s="7" t="s">
        <v>224</v>
      </c>
      <c r="L80" s="13" t="s">
        <v>11</v>
      </c>
      <c r="M80" s="13">
        <v>0</v>
      </c>
      <c r="N80" s="16">
        <v>0</v>
      </c>
      <c r="O80" s="13" t="s">
        <v>110</v>
      </c>
      <c r="P80" s="13" t="s">
        <v>111</v>
      </c>
      <c r="Q80" s="13" t="s">
        <v>111</v>
      </c>
      <c r="R80" s="13" t="s">
        <v>110</v>
      </c>
      <c r="S80" s="13" t="s">
        <v>111</v>
      </c>
      <c r="T80" s="21" t="s">
        <v>126</v>
      </c>
      <c r="U80" s="7" t="s">
        <v>224</v>
      </c>
      <c r="V80" s="15">
        <v>42802</v>
      </c>
      <c r="W80" s="15">
        <v>42803</v>
      </c>
      <c r="X80" s="31">
        <v>73</v>
      </c>
      <c r="Y80" s="16">
        <f>+X80</f>
        <v>73</v>
      </c>
      <c r="Z80" s="16">
        <v>659.39</v>
      </c>
      <c r="AA80" s="15">
        <v>42807</v>
      </c>
      <c r="AB80" s="13"/>
      <c r="AC80" s="13">
        <v>73</v>
      </c>
      <c r="AD80" s="13">
        <v>1</v>
      </c>
      <c r="AE80" s="13"/>
      <c r="AF80" s="13" t="s">
        <v>113</v>
      </c>
      <c r="AG80" s="13">
        <v>2017</v>
      </c>
      <c r="AH80" s="15">
        <v>42843</v>
      </c>
      <c r="AI80" t="s">
        <v>583</v>
      </c>
    </row>
    <row r="81" spans="1:35" ht="12.75">
      <c r="A81" s="13">
        <v>2017</v>
      </c>
      <c r="B81" s="21" t="s">
        <v>504</v>
      </c>
      <c r="C81" s="13" t="s">
        <v>1</v>
      </c>
      <c r="D81" s="13">
        <v>10699</v>
      </c>
      <c r="E81" s="13" t="s">
        <v>451</v>
      </c>
      <c r="F81" s="13" t="s">
        <v>451</v>
      </c>
      <c r="G81" s="13" t="s">
        <v>446</v>
      </c>
      <c r="H81" s="19" t="s">
        <v>129</v>
      </c>
      <c r="I81" s="19" t="s">
        <v>120</v>
      </c>
      <c r="J81" s="19" t="s">
        <v>130</v>
      </c>
      <c r="K81" s="7" t="s">
        <v>225</v>
      </c>
      <c r="L81" s="13" t="s">
        <v>11</v>
      </c>
      <c r="M81" s="13">
        <v>1</v>
      </c>
      <c r="N81" s="16">
        <f>+M81*120</f>
        <v>120</v>
      </c>
      <c r="O81" s="13" t="s">
        <v>110</v>
      </c>
      <c r="P81" s="13" t="s">
        <v>111</v>
      </c>
      <c r="Q81" s="13" t="s">
        <v>111</v>
      </c>
      <c r="R81" s="13" t="s">
        <v>110</v>
      </c>
      <c r="S81" s="13" t="s">
        <v>111</v>
      </c>
      <c r="T81" s="21" t="s">
        <v>160</v>
      </c>
      <c r="U81" s="7" t="s">
        <v>225</v>
      </c>
      <c r="V81" s="15">
        <v>42803</v>
      </c>
      <c r="W81" s="15">
        <v>42803</v>
      </c>
      <c r="X81" s="31">
        <v>74</v>
      </c>
      <c r="Y81" s="16">
        <f>+X81+62+62+62+62</f>
        <v>322</v>
      </c>
      <c r="Z81" s="16">
        <v>0</v>
      </c>
      <c r="AA81" s="15">
        <v>42803</v>
      </c>
      <c r="AB81" s="13"/>
      <c r="AC81" s="13">
        <v>74</v>
      </c>
      <c r="AD81" s="13">
        <v>1</v>
      </c>
      <c r="AE81" s="13"/>
      <c r="AF81" s="13" t="s">
        <v>113</v>
      </c>
      <c r="AG81" s="13">
        <v>2017</v>
      </c>
      <c r="AH81" s="15">
        <v>42843</v>
      </c>
      <c r="AI81" t="s">
        <v>584</v>
      </c>
    </row>
    <row r="82" spans="1:35" ht="12.75">
      <c r="A82" s="13">
        <v>2017</v>
      </c>
      <c r="B82" s="21" t="s">
        <v>504</v>
      </c>
      <c r="C82" s="13" t="s">
        <v>1</v>
      </c>
      <c r="D82" s="13">
        <v>12151</v>
      </c>
      <c r="E82" s="13" t="s">
        <v>464</v>
      </c>
      <c r="F82" s="13" t="s">
        <v>464</v>
      </c>
      <c r="G82" s="13" t="s">
        <v>446</v>
      </c>
      <c r="H82" s="19" t="s">
        <v>409</v>
      </c>
      <c r="I82" s="19" t="s">
        <v>127</v>
      </c>
      <c r="J82" s="19" t="s">
        <v>114</v>
      </c>
      <c r="K82" s="7" t="s">
        <v>226</v>
      </c>
      <c r="L82" s="13" t="s">
        <v>11</v>
      </c>
      <c r="M82" s="13">
        <v>1</v>
      </c>
      <c r="N82" s="16">
        <f>+M82*160</f>
        <v>160</v>
      </c>
      <c r="O82" s="13" t="s">
        <v>110</v>
      </c>
      <c r="P82" s="13" t="s">
        <v>111</v>
      </c>
      <c r="Q82" s="13" t="s">
        <v>410</v>
      </c>
      <c r="R82" s="13" t="s">
        <v>110</v>
      </c>
      <c r="S82" s="13" t="s">
        <v>111</v>
      </c>
      <c r="T82" s="21" t="s">
        <v>411</v>
      </c>
      <c r="U82" s="7" t="s">
        <v>226</v>
      </c>
      <c r="V82" s="15">
        <v>42803</v>
      </c>
      <c r="W82" s="15">
        <v>42804</v>
      </c>
      <c r="X82" s="31">
        <v>75</v>
      </c>
      <c r="Y82" s="16">
        <f>+X82</f>
        <v>75</v>
      </c>
      <c r="Z82" s="16">
        <v>0</v>
      </c>
      <c r="AA82" s="15">
        <v>42807</v>
      </c>
      <c r="AB82" s="13"/>
      <c r="AC82" s="13">
        <v>75</v>
      </c>
      <c r="AD82" s="13">
        <v>1</v>
      </c>
      <c r="AE82" s="13"/>
      <c r="AF82" s="13" t="s">
        <v>113</v>
      </c>
      <c r="AG82" s="13">
        <v>2017</v>
      </c>
      <c r="AH82" s="15">
        <v>42843</v>
      </c>
      <c r="AI82" t="s">
        <v>585</v>
      </c>
    </row>
    <row r="83" spans="1:35" ht="12.75">
      <c r="A83" s="13">
        <v>2017</v>
      </c>
      <c r="B83" s="21" t="s">
        <v>504</v>
      </c>
      <c r="C83" s="13" t="s">
        <v>1</v>
      </c>
      <c r="D83" s="13">
        <v>787</v>
      </c>
      <c r="E83" s="13" t="s">
        <v>458</v>
      </c>
      <c r="F83" s="13" t="s">
        <v>458</v>
      </c>
      <c r="G83" s="13" t="s">
        <v>449</v>
      </c>
      <c r="H83" s="19" t="s">
        <v>155</v>
      </c>
      <c r="I83" s="19" t="s">
        <v>133</v>
      </c>
      <c r="J83" s="19" t="s">
        <v>156</v>
      </c>
      <c r="K83" s="7" t="s">
        <v>227</v>
      </c>
      <c r="L83" s="13" t="s">
        <v>11</v>
      </c>
      <c r="M83" s="13">
        <v>0</v>
      </c>
      <c r="N83" s="16">
        <v>0</v>
      </c>
      <c r="O83" s="13" t="s">
        <v>110</v>
      </c>
      <c r="P83" s="13" t="s">
        <v>111</v>
      </c>
      <c r="Q83" s="13" t="s">
        <v>111</v>
      </c>
      <c r="R83" s="13" t="s">
        <v>110</v>
      </c>
      <c r="S83" s="13" t="s">
        <v>111</v>
      </c>
      <c r="T83" s="21" t="s">
        <v>126</v>
      </c>
      <c r="U83" s="7" t="s">
        <v>227</v>
      </c>
      <c r="V83" s="15">
        <v>42804</v>
      </c>
      <c r="W83" s="15">
        <v>42804</v>
      </c>
      <c r="X83" s="31">
        <v>76</v>
      </c>
      <c r="Y83" s="16">
        <f>+X83+430+452</f>
        <v>958</v>
      </c>
      <c r="Z83" s="16">
        <v>0</v>
      </c>
      <c r="AA83" s="15">
        <v>42807</v>
      </c>
      <c r="AB83" s="13"/>
      <c r="AC83" s="13">
        <v>76</v>
      </c>
      <c r="AD83" s="13">
        <v>1</v>
      </c>
      <c r="AE83" s="13"/>
      <c r="AF83" s="13" t="s">
        <v>113</v>
      </c>
      <c r="AG83" s="13">
        <v>2017</v>
      </c>
      <c r="AH83" s="15">
        <v>42843</v>
      </c>
      <c r="AI83" t="s">
        <v>586</v>
      </c>
    </row>
    <row r="84" spans="1:35" ht="12.75">
      <c r="A84" s="13">
        <v>2017</v>
      </c>
      <c r="B84" s="21" t="s">
        <v>504</v>
      </c>
      <c r="C84" s="13" t="s">
        <v>1</v>
      </c>
      <c r="D84" s="13">
        <v>12186</v>
      </c>
      <c r="E84" s="13" t="s">
        <v>445</v>
      </c>
      <c r="F84" s="13" t="s">
        <v>445</v>
      </c>
      <c r="G84" s="13" t="s">
        <v>446</v>
      </c>
      <c r="H84" s="19" t="s">
        <v>115</v>
      </c>
      <c r="I84" s="19" t="s">
        <v>116</v>
      </c>
      <c r="J84" s="19" t="s">
        <v>117</v>
      </c>
      <c r="K84" s="7" t="s">
        <v>228</v>
      </c>
      <c r="L84" s="13" t="s">
        <v>11</v>
      </c>
      <c r="M84" s="13">
        <v>0</v>
      </c>
      <c r="N84" s="16">
        <v>0</v>
      </c>
      <c r="O84" s="13" t="s">
        <v>110</v>
      </c>
      <c r="P84" s="13" t="s">
        <v>111</v>
      </c>
      <c r="Q84" s="13" t="s">
        <v>112</v>
      </c>
      <c r="R84" s="13" t="s">
        <v>110</v>
      </c>
      <c r="S84" s="13" t="s">
        <v>111</v>
      </c>
      <c r="T84" s="21" t="s">
        <v>398</v>
      </c>
      <c r="U84" s="7" t="s">
        <v>228</v>
      </c>
      <c r="V84" s="15">
        <v>42809</v>
      </c>
      <c r="W84" s="15">
        <v>42810</v>
      </c>
      <c r="X84" s="31">
        <v>77</v>
      </c>
      <c r="Y84" s="16">
        <f>+X84+1700</f>
        <v>1777</v>
      </c>
      <c r="Z84" s="16">
        <v>0</v>
      </c>
      <c r="AA84" s="15">
        <v>42811</v>
      </c>
      <c r="AB84" s="13"/>
      <c r="AC84" s="13">
        <v>77</v>
      </c>
      <c r="AD84" s="13">
        <v>1</v>
      </c>
      <c r="AE84" s="13"/>
      <c r="AF84" s="13" t="s">
        <v>113</v>
      </c>
      <c r="AG84" s="13">
        <v>2017</v>
      </c>
      <c r="AH84" s="15">
        <v>42843</v>
      </c>
      <c r="AI84" t="s">
        <v>587</v>
      </c>
    </row>
    <row r="85" spans="1:35" ht="12.75">
      <c r="A85" s="13">
        <v>2017</v>
      </c>
      <c r="B85" s="21" t="s">
        <v>504</v>
      </c>
      <c r="C85" s="13" t="s">
        <v>1</v>
      </c>
      <c r="D85" s="13">
        <v>12185</v>
      </c>
      <c r="E85" s="13" t="s">
        <v>464</v>
      </c>
      <c r="F85" s="13" t="s">
        <v>464</v>
      </c>
      <c r="G85" s="13" t="s">
        <v>446</v>
      </c>
      <c r="H85" s="19" t="s">
        <v>118</v>
      </c>
      <c r="I85" s="19" t="s">
        <v>119</v>
      </c>
      <c r="J85" s="19" t="s">
        <v>120</v>
      </c>
      <c r="K85" s="7" t="s">
        <v>228</v>
      </c>
      <c r="L85" s="13" t="s">
        <v>11</v>
      </c>
      <c r="M85" s="13">
        <v>0</v>
      </c>
      <c r="N85" s="16">
        <v>0</v>
      </c>
      <c r="O85" s="13" t="s">
        <v>110</v>
      </c>
      <c r="P85" s="13" t="s">
        <v>111</v>
      </c>
      <c r="Q85" s="13" t="s">
        <v>112</v>
      </c>
      <c r="R85" s="13" t="s">
        <v>110</v>
      </c>
      <c r="S85" s="13" t="s">
        <v>111</v>
      </c>
      <c r="T85" s="21" t="s">
        <v>398</v>
      </c>
      <c r="U85" s="7" t="s">
        <v>228</v>
      </c>
      <c r="V85" s="15">
        <v>42809</v>
      </c>
      <c r="W85" s="15">
        <v>42810</v>
      </c>
      <c r="X85" s="31">
        <v>78</v>
      </c>
      <c r="Y85" s="16">
        <f>+X85</f>
        <v>78</v>
      </c>
      <c r="Z85" s="16">
        <v>0</v>
      </c>
      <c r="AA85" s="15">
        <v>42811</v>
      </c>
      <c r="AB85" s="13"/>
      <c r="AC85" s="13">
        <v>78</v>
      </c>
      <c r="AD85" s="13">
        <v>1</v>
      </c>
      <c r="AE85" s="13"/>
      <c r="AF85" s="13" t="s">
        <v>113</v>
      </c>
      <c r="AG85" s="13">
        <v>2017</v>
      </c>
      <c r="AH85" s="15">
        <v>42843</v>
      </c>
      <c r="AI85" t="s">
        <v>588</v>
      </c>
    </row>
    <row r="86" spans="1:35" ht="12.75">
      <c r="A86" s="13">
        <v>2017</v>
      </c>
      <c r="B86" s="21" t="s">
        <v>504</v>
      </c>
      <c r="C86" s="13" t="s">
        <v>1</v>
      </c>
      <c r="H86" s="19" t="s">
        <v>403</v>
      </c>
      <c r="I86" s="19" t="s">
        <v>401</v>
      </c>
      <c r="J86" s="19" t="s">
        <v>402</v>
      </c>
      <c r="K86" s="7" t="s">
        <v>229</v>
      </c>
      <c r="L86" s="13" t="s">
        <v>11</v>
      </c>
      <c r="M86" s="13">
        <v>0</v>
      </c>
      <c r="N86" s="16">
        <v>0</v>
      </c>
      <c r="O86" s="13" t="s">
        <v>110</v>
      </c>
      <c r="P86" s="13" t="s">
        <v>111</v>
      </c>
      <c r="Q86" s="13" t="s">
        <v>111</v>
      </c>
      <c r="R86" s="13" t="s">
        <v>110</v>
      </c>
      <c r="S86" s="13" t="s">
        <v>111</v>
      </c>
      <c r="T86" s="21" t="s">
        <v>126</v>
      </c>
      <c r="U86" s="7" t="s">
        <v>229</v>
      </c>
      <c r="V86" s="15">
        <v>42807</v>
      </c>
      <c r="W86" s="15">
        <v>42808</v>
      </c>
      <c r="X86" s="31">
        <v>79</v>
      </c>
      <c r="Y86" s="16">
        <f>+X86</f>
        <v>79</v>
      </c>
      <c r="Z86" s="16">
        <f>1191.2+26</f>
        <v>1217.2</v>
      </c>
      <c r="AA86" s="15">
        <v>42809</v>
      </c>
      <c r="AB86" s="13"/>
      <c r="AC86" s="13">
        <v>79</v>
      </c>
      <c r="AD86" s="13">
        <v>1</v>
      </c>
      <c r="AE86" s="13"/>
      <c r="AF86" s="13" t="s">
        <v>113</v>
      </c>
      <c r="AG86" s="13">
        <v>2017</v>
      </c>
      <c r="AH86" s="15">
        <v>42843</v>
      </c>
      <c r="AI86" t="s">
        <v>589</v>
      </c>
    </row>
    <row r="87" spans="1:35" ht="12.75">
      <c r="A87" s="13">
        <v>2017</v>
      </c>
      <c r="B87" s="21" t="s">
        <v>504</v>
      </c>
      <c r="C87" s="13" t="s">
        <v>1</v>
      </c>
      <c r="D87" s="13">
        <v>794</v>
      </c>
      <c r="E87" s="13" t="s">
        <v>500</v>
      </c>
      <c r="F87" s="13" t="s">
        <v>500</v>
      </c>
      <c r="G87" s="13" t="s">
        <v>446</v>
      </c>
      <c r="H87" s="23" t="s">
        <v>144</v>
      </c>
      <c r="I87" s="23" t="s">
        <v>173</v>
      </c>
      <c r="J87" s="23" t="s">
        <v>472</v>
      </c>
      <c r="K87" s="7" t="s">
        <v>229</v>
      </c>
      <c r="L87" s="13" t="s">
        <v>11</v>
      </c>
      <c r="M87" s="13">
        <v>0</v>
      </c>
      <c r="N87" s="16">
        <v>0</v>
      </c>
      <c r="O87" s="13" t="s">
        <v>110</v>
      </c>
      <c r="P87" s="13" t="s">
        <v>111</v>
      </c>
      <c r="Q87" s="13" t="s">
        <v>111</v>
      </c>
      <c r="R87" s="13" t="s">
        <v>110</v>
      </c>
      <c r="S87" s="13" t="s">
        <v>111</v>
      </c>
      <c r="T87" s="21" t="s">
        <v>126</v>
      </c>
      <c r="U87" s="7" t="s">
        <v>229</v>
      </c>
      <c r="V87" s="15">
        <v>42807</v>
      </c>
      <c r="W87" s="15">
        <v>42808</v>
      </c>
      <c r="X87" s="31">
        <v>80</v>
      </c>
      <c r="Y87" s="16">
        <f>+X87</f>
        <v>80</v>
      </c>
      <c r="Z87" s="16">
        <v>235.36</v>
      </c>
      <c r="AA87" s="15">
        <v>42810</v>
      </c>
      <c r="AB87" s="13"/>
      <c r="AC87" s="13">
        <v>80</v>
      </c>
      <c r="AD87" s="13">
        <v>1</v>
      </c>
      <c r="AE87" s="13"/>
      <c r="AF87" s="13" t="s">
        <v>113</v>
      </c>
      <c r="AG87" s="13">
        <v>2017</v>
      </c>
      <c r="AH87" s="15">
        <v>42843</v>
      </c>
      <c r="AI87" t="s">
        <v>590</v>
      </c>
    </row>
    <row r="88" spans="1:35" ht="12.75">
      <c r="A88" s="13">
        <v>2017</v>
      </c>
      <c r="B88" s="21" t="s">
        <v>504</v>
      </c>
      <c r="C88" s="13" t="s">
        <v>1</v>
      </c>
      <c r="D88" s="13">
        <v>10955</v>
      </c>
      <c r="E88" s="13" t="s">
        <v>457</v>
      </c>
      <c r="F88" s="13" t="s">
        <v>457</v>
      </c>
      <c r="G88" s="13" t="s">
        <v>449</v>
      </c>
      <c r="H88" s="19" t="s">
        <v>137</v>
      </c>
      <c r="I88" s="19" t="s">
        <v>138</v>
      </c>
      <c r="J88" s="19" t="s">
        <v>139</v>
      </c>
      <c r="K88" s="7" t="s">
        <v>230</v>
      </c>
      <c r="L88" s="13" t="s">
        <v>11</v>
      </c>
      <c r="M88" s="13">
        <v>0</v>
      </c>
      <c r="N88" s="16">
        <v>0</v>
      </c>
      <c r="O88" s="13" t="s">
        <v>110</v>
      </c>
      <c r="P88" s="13" t="s">
        <v>111</v>
      </c>
      <c r="Q88" s="13" t="s">
        <v>111</v>
      </c>
      <c r="R88" s="13" t="s">
        <v>110</v>
      </c>
      <c r="S88" s="13" t="s">
        <v>111</v>
      </c>
      <c r="T88" s="21" t="s">
        <v>126</v>
      </c>
      <c r="U88" s="7" t="s">
        <v>230</v>
      </c>
      <c r="V88" s="15">
        <v>42807</v>
      </c>
      <c r="W88" s="15">
        <v>42808</v>
      </c>
      <c r="X88" s="31">
        <v>81</v>
      </c>
      <c r="Y88" s="16">
        <f>+X88+1127.2</f>
        <v>1208.2</v>
      </c>
      <c r="Z88" s="16">
        <v>0</v>
      </c>
      <c r="AA88" s="15">
        <v>42813</v>
      </c>
      <c r="AB88" s="13"/>
      <c r="AC88" s="13">
        <v>81</v>
      </c>
      <c r="AD88" s="13">
        <v>1</v>
      </c>
      <c r="AE88" s="13"/>
      <c r="AF88" s="13" t="s">
        <v>113</v>
      </c>
      <c r="AG88" s="13">
        <v>2017</v>
      </c>
      <c r="AH88" s="15">
        <v>42843</v>
      </c>
      <c r="AI88" t="s">
        <v>591</v>
      </c>
    </row>
    <row r="89" spans="1:35" ht="12.75">
      <c r="A89" s="13">
        <v>2017</v>
      </c>
      <c r="B89" s="21" t="s">
        <v>504</v>
      </c>
      <c r="C89" s="13" t="s">
        <v>1</v>
      </c>
      <c r="D89" s="13">
        <v>10956</v>
      </c>
      <c r="E89" s="13" t="s">
        <v>457</v>
      </c>
      <c r="F89" s="13" t="s">
        <v>457</v>
      </c>
      <c r="G89" s="13" t="s">
        <v>449</v>
      </c>
      <c r="H89" s="19" t="s">
        <v>149</v>
      </c>
      <c r="I89" s="19" t="s">
        <v>150</v>
      </c>
      <c r="J89" s="19" t="s">
        <v>151</v>
      </c>
      <c r="K89" s="7" t="s">
        <v>230</v>
      </c>
      <c r="L89" s="13" t="s">
        <v>11</v>
      </c>
      <c r="M89" s="13">
        <v>0</v>
      </c>
      <c r="N89" s="16">
        <v>0</v>
      </c>
      <c r="O89" s="13" t="s">
        <v>110</v>
      </c>
      <c r="P89" s="13" t="s">
        <v>111</v>
      </c>
      <c r="Q89" s="13" t="s">
        <v>111</v>
      </c>
      <c r="R89" s="13" t="s">
        <v>110</v>
      </c>
      <c r="S89" s="13" t="s">
        <v>111</v>
      </c>
      <c r="T89" s="21" t="s">
        <v>126</v>
      </c>
      <c r="U89" s="7" t="s">
        <v>230</v>
      </c>
      <c r="V89" s="15">
        <v>42807</v>
      </c>
      <c r="W89" s="15">
        <v>42808</v>
      </c>
      <c r="X89" s="31">
        <v>82</v>
      </c>
      <c r="Y89" s="16">
        <f>+X89</f>
        <v>82</v>
      </c>
      <c r="Z89" s="16">
        <v>0</v>
      </c>
      <c r="AA89" s="15">
        <v>42813</v>
      </c>
      <c r="AB89" s="13"/>
      <c r="AC89" s="13">
        <v>82</v>
      </c>
      <c r="AD89" s="13">
        <v>1</v>
      </c>
      <c r="AE89" s="13"/>
      <c r="AF89" s="13" t="s">
        <v>113</v>
      </c>
      <c r="AG89" s="13">
        <v>2017</v>
      </c>
      <c r="AH89" s="15">
        <v>42843</v>
      </c>
      <c r="AI89" t="s">
        <v>592</v>
      </c>
    </row>
    <row r="90" spans="1:35" ht="12.75">
      <c r="A90" s="13">
        <v>2017</v>
      </c>
      <c r="B90" s="21" t="s">
        <v>504</v>
      </c>
      <c r="C90" s="13" t="s">
        <v>1</v>
      </c>
      <c r="D90" s="13">
        <v>12186</v>
      </c>
      <c r="E90" s="13" t="s">
        <v>445</v>
      </c>
      <c r="F90" s="13" t="s">
        <v>445</v>
      </c>
      <c r="G90" s="13" t="s">
        <v>446</v>
      </c>
      <c r="H90" s="19" t="s">
        <v>121</v>
      </c>
      <c r="I90" s="19" t="s">
        <v>122</v>
      </c>
      <c r="J90" s="19" t="s">
        <v>123</v>
      </c>
      <c r="K90" s="7" t="s">
        <v>231</v>
      </c>
      <c r="L90" s="13" t="s">
        <v>11</v>
      </c>
      <c r="M90" s="13">
        <v>0</v>
      </c>
      <c r="N90" s="16">
        <v>0</v>
      </c>
      <c r="O90" s="13" t="s">
        <v>110</v>
      </c>
      <c r="P90" s="13" t="s">
        <v>111</v>
      </c>
      <c r="Q90" s="13" t="s">
        <v>124</v>
      </c>
      <c r="R90" s="13" t="s">
        <v>110</v>
      </c>
      <c r="S90" s="13" t="s">
        <v>111</v>
      </c>
      <c r="T90" s="21" t="s">
        <v>184</v>
      </c>
      <c r="U90" s="7" t="s">
        <v>231</v>
      </c>
      <c r="V90" s="15">
        <v>42797</v>
      </c>
      <c r="W90" s="15">
        <v>42797</v>
      </c>
      <c r="X90" s="31">
        <v>83</v>
      </c>
      <c r="Y90" s="16">
        <f>+X90+500</f>
        <v>583</v>
      </c>
      <c r="Z90" s="16">
        <v>0</v>
      </c>
      <c r="AA90" s="15">
        <v>42804</v>
      </c>
      <c r="AB90" s="13"/>
      <c r="AC90" s="13">
        <v>83</v>
      </c>
      <c r="AD90" s="13">
        <v>1</v>
      </c>
      <c r="AE90" s="13"/>
      <c r="AF90" s="13" t="s">
        <v>113</v>
      </c>
      <c r="AG90" s="13">
        <v>2017</v>
      </c>
      <c r="AH90" s="15">
        <v>42843</v>
      </c>
      <c r="AI90" t="s">
        <v>593</v>
      </c>
    </row>
    <row r="91" spans="1:35" ht="12.75">
      <c r="A91" s="13">
        <v>2017</v>
      </c>
      <c r="B91" s="21" t="s">
        <v>504</v>
      </c>
      <c r="C91" s="13" t="s">
        <v>1</v>
      </c>
      <c r="D91" s="13">
        <v>12186</v>
      </c>
      <c r="E91" s="13" t="s">
        <v>445</v>
      </c>
      <c r="F91" s="13" t="s">
        <v>445</v>
      </c>
      <c r="G91" s="13" t="s">
        <v>446</v>
      </c>
      <c r="H91" s="19" t="s">
        <v>121</v>
      </c>
      <c r="I91" s="19" t="s">
        <v>122</v>
      </c>
      <c r="J91" s="19" t="s">
        <v>123</v>
      </c>
      <c r="K91" s="7" t="s">
        <v>182</v>
      </c>
      <c r="L91" s="13" t="s">
        <v>11</v>
      </c>
      <c r="M91" s="13">
        <v>0</v>
      </c>
      <c r="N91" s="16">
        <v>0</v>
      </c>
      <c r="O91" s="13" t="s">
        <v>110</v>
      </c>
      <c r="P91" s="13" t="s">
        <v>111</v>
      </c>
      <c r="Q91" s="13" t="s">
        <v>124</v>
      </c>
      <c r="R91" s="13" t="s">
        <v>110</v>
      </c>
      <c r="S91" s="13" t="s">
        <v>111</v>
      </c>
      <c r="T91" s="21" t="s">
        <v>184</v>
      </c>
      <c r="U91" s="7" t="s">
        <v>182</v>
      </c>
      <c r="V91" s="15">
        <v>42811</v>
      </c>
      <c r="W91" s="15">
        <v>42811</v>
      </c>
      <c r="X91" s="31">
        <v>84</v>
      </c>
      <c r="Y91" s="16">
        <f>+X91+500</f>
        <v>584</v>
      </c>
      <c r="Z91" s="16">
        <v>0</v>
      </c>
      <c r="AA91" s="15">
        <v>42817</v>
      </c>
      <c r="AB91" s="13"/>
      <c r="AC91" s="13">
        <v>84</v>
      </c>
      <c r="AD91" s="13">
        <v>1</v>
      </c>
      <c r="AE91" s="13"/>
      <c r="AF91" s="13" t="s">
        <v>113</v>
      </c>
      <c r="AG91" s="13">
        <v>2017</v>
      </c>
      <c r="AH91" s="15">
        <v>42843</v>
      </c>
      <c r="AI91" t="s">
        <v>594</v>
      </c>
    </row>
    <row r="92" spans="1:35" ht="12.75">
      <c r="A92" s="13">
        <v>2017</v>
      </c>
      <c r="B92" s="21" t="s">
        <v>504</v>
      </c>
      <c r="C92" s="13" t="s">
        <v>1</v>
      </c>
      <c r="D92" s="13">
        <v>10761</v>
      </c>
      <c r="E92" s="13" t="s">
        <v>457</v>
      </c>
      <c r="F92" s="13" t="s">
        <v>457</v>
      </c>
      <c r="G92" s="13" t="s">
        <v>453</v>
      </c>
      <c r="H92" s="23" t="s">
        <v>374</v>
      </c>
      <c r="I92" s="23" t="s">
        <v>375</v>
      </c>
      <c r="J92" s="23" t="s">
        <v>161</v>
      </c>
      <c r="K92" s="7" t="s">
        <v>232</v>
      </c>
      <c r="L92" s="13" t="s">
        <v>11</v>
      </c>
      <c r="M92" s="13">
        <v>3</v>
      </c>
      <c r="N92" s="16">
        <f>240*1</f>
        <v>240</v>
      </c>
      <c r="O92" s="13" t="s">
        <v>110</v>
      </c>
      <c r="P92" s="13" t="s">
        <v>111</v>
      </c>
      <c r="Q92" s="13" t="s">
        <v>111</v>
      </c>
      <c r="R92" s="13" t="s">
        <v>110</v>
      </c>
      <c r="S92" s="13" t="s">
        <v>111</v>
      </c>
      <c r="T92" s="21" t="s">
        <v>418</v>
      </c>
      <c r="U92" s="7" t="s">
        <v>232</v>
      </c>
      <c r="V92" s="15">
        <v>42812</v>
      </c>
      <c r="W92" s="15">
        <v>42812</v>
      </c>
      <c r="X92" s="31">
        <v>85</v>
      </c>
      <c r="Y92" s="16">
        <f>+X92+500+192</f>
        <v>777</v>
      </c>
      <c r="Z92" s="16">
        <v>567</v>
      </c>
      <c r="AA92" s="15">
        <v>42814</v>
      </c>
      <c r="AB92" s="13"/>
      <c r="AC92" s="13">
        <v>85</v>
      </c>
      <c r="AD92" s="13">
        <v>1</v>
      </c>
      <c r="AE92" s="13"/>
      <c r="AF92" s="13" t="s">
        <v>113</v>
      </c>
      <c r="AG92" s="13">
        <v>2017</v>
      </c>
      <c r="AH92" s="15">
        <v>42843</v>
      </c>
      <c r="AI92" t="s">
        <v>595</v>
      </c>
    </row>
    <row r="93" spans="1:35" ht="12.75">
      <c r="A93" s="13">
        <v>2017</v>
      </c>
      <c r="B93" s="21" t="s">
        <v>504</v>
      </c>
      <c r="C93" s="13" t="s">
        <v>1</v>
      </c>
      <c r="D93" s="13">
        <v>806</v>
      </c>
      <c r="E93" s="13" t="s">
        <v>452</v>
      </c>
      <c r="F93" s="13" t="s">
        <v>452</v>
      </c>
      <c r="G93" s="13" t="s">
        <v>453</v>
      </c>
      <c r="H93" s="23" t="s">
        <v>171</v>
      </c>
      <c r="I93" s="23" t="s">
        <v>172</v>
      </c>
      <c r="J93" s="23" t="s">
        <v>173</v>
      </c>
      <c r="K93" s="7" t="s">
        <v>233</v>
      </c>
      <c r="L93" s="13" t="s">
        <v>11</v>
      </c>
      <c r="M93" s="13">
        <v>0</v>
      </c>
      <c r="N93" s="16">
        <v>0</v>
      </c>
      <c r="O93" s="13" t="s">
        <v>110</v>
      </c>
      <c r="P93" s="13" t="s">
        <v>111</v>
      </c>
      <c r="Q93" s="13" t="s">
        <v>111</v>
      </c>
      <c r="R93" s="13" t="s">
        <v>110</v>
      </c>
      <c r="S93" s="13" t="s">
        <v>111</v>
      </c>
      <c r="T93" s="21" t="s">
        <v>126</v>
      </c>
      <c r="U93" s="7" t="s">
        <v>233</v>
      </c>
      <c r="V93" s="15">
        <v>42815</v>
      </c>
      <c r="W93" s="15">
        <v>42816</v>
      </c>
      <c r="X93" s="31">
        <v>86</v>
      </c>
      <c r="Y93" s="16">
        <f>+X93+230+1310</f>
        <v>1626</v>
      </c>
      <c r="Z93" s="16">
        <v>682.44</v>
      </c>
      <c r="AA93" s="15">
        <v>42817</v>
      </c>
      <c r="AB93" s="13"/>
      <c r="AC93" s="13">
        <v>86</v>
      </c>
      <c r="AD93" s="13">
        <v>1</v>
      </c>
      <c r="AE93" s="13"/>
      <c r="AF93" s="13" t="s">
        <v>113</v>
      </c>
      <c r="AG93" s="13">
        <v>2017</v>
      </c>
      <c r="AH93" s="15">
        <v>42843</v>
      </c>
      <c r="AI93" t="s">
        <v>596</v>
      </c>
    </row>
    <row r="94" spans="1:35" ht="12.75">
      <c r="A94" s="13">
        <v>2017</v>
      </c>
      <c r="B94" s="21" t="s">
        <v>504</v>
      </c>
      <c r="C94" s="13" t="s">
        <v>1</v>
      </c>
      <c r="D94" s="13">
        <v>12186</v>
      </c>
      <c r="E94" s="13" t="s">
        <v>445</v>
      </c>
      <c r="F94" s="13" t="s">
        <v>445</v>
      </c>
      <c r="G94" s="13" t="s">
        <v>446</v>
      </c>
      <c r="H94" s="19" t="s">
        <v>115</v>
      </c>
      <c r="I94" s="19" t="s">
        <v>116</v>
      </c>
      <c r="J94" s="19" t="s">
        <v>117</v>
      </c>
      <c r="K94" s="7" t="s">
        <v>234</v>
      </c>
      <c r="L94" s="13" t="s">
        <v>11</v>
      </c>
      <c r="M94" s="13">
        <v>0</v>
      </c>
      <c r="N94" s="16">
        <v>0</v>
      </c>
      <c r="O94" s="13" t="s">
        <v>110</v>
      </c>
      <c r="P94" s="13" t="s">
        <v>111</v>
      </c>
      <c r="Q94" s="13" t="s">
        <v>112</v>
      </c>
      <c r="R94" s="13" t="s">
        <v>110</v>
      </c>
      <c r="S94" s="13" t="s">
        <v>111</v>
      </c>
      <c r="T94" s="21" t="s">
        <v>412</v>
      </c>
      <c r="U94" s="7" t="s">
        <v>234</v>
      </c>
      <c r="V94" s="15">
        <v>42815</v>
      </c>
      <c r="W94" s="15">
        <v>42817</v>
      </c>
      <c r="X94" s="31">
        <v>87</v>
      </c>
      <c r="Y94" s="16">
        <f>+X94+1700</f>
        <v>1787</v>
      </c>
      <c r="Z94" s="16">
        <v>0</v>
      </c>
      <c r="AA94" s="15">
        <v>42818</v>
      </c>
      <c r="AB94" s="13"/>
      <c r="AC94" s="13">
        <v>87</v>
      </c>
      <c r="AD94" s="13">
        <v>1</v>
      </c>
      <c r="AE94" s="13"/>
      <c r="AF94" s="13" t="s">
        <v>113</v>
      </c>
      <c r="AG94" s="13">
        <v>2017</v>
      </c>
      <c r="AH94" s="15">
        <v>42843</v>
      </c>
      <c r="AI94" t="s">
        <v>597</v>
      </c>
    </row>
    <row r="95" spans="1:35" ht="12.75">
      <c r="A95" s="13">
        <v>2017</v>
      </c>
      <c r="B95" s="21" t="s">
        <v>504</v>
      </c>
      <c r="C95" s="13" t="s">
        <v>1</v>
      </c>
      <c r="D95" s="13">
        <v>12185</v>
      </c>
      <c r="E95" s="13" t="s">
        <v>464</v>
      </c>
      <c r="F95" s="13" t="s">
        <v>464</v>
      </c>
      <c r="G95" s="13" t="s">
        <v>446</v>
      </c>
      <c r="H95" s="19" t="s">
        <v>118</v>
      </c>
      <c r="I95" s="19" t="s">
        <v>119</v>
      </c>
      <c r="J95" s="19" t="s">
        <v>120</v>
      </c>
      <c r="K95" s="7" t="s">
        <v>234</v>
      </c>
      <c r="L95" s="13" t="s">
        <v>11</v>
      </c>
      <c r="M95" s="13">
        <v>0</v>
      </c>
      <c r="N95" s="16">
        <v>0</v>
      </c>
      <c r="O95" s="13" t="s">
        <v>110</v>
      </c>
      <c r="P95" s="13" t="s">
        <v>111</v>
      </c>
      <c r="Q95" s="13" t="s">
        <v>112</v>
      </c>
      <c r="R95" s="13" t="s">
        <v>110</v>
      </c>
      <c r="S95" s="13" t="s">
        <v>111</v>
      </c>
      <c r="T95" s="21" t="s">
        <v>412</v>
      </c>
      <c r="U95" s="7" t="s">
        <v>234</v>
      </c>
      <c r="V95" s="15">
        <v>42815</v>
      </c>
      <c r="W95" s="15">
        <v>42817</v>
      </c>
      <c r="X95" s="31">
        <v>88</v>
      </c>
      <c r="Y95" s="16">
        <f>+X95</f>
        <v>88</v>
      </c>
      <c r="Z95" s="16">
        <v>0</v>
      </c>
      <c r="AA95" s="15">
        <v>42818</v>
      </c>
      <c r="AB95" s="13"/>
      <c r="AC95" s="13">
        <v>88</v>
      </c>
      <c r="AD95" s="13">
        <v>1</v>
      </c>
      <c r="AE95" s="13"/>
      <c r="AF95" s="13" t="s">
        <v>113</v>
      </c>
      <c r="AG95" s="13">
        <v>2017</v>
      </c>
      <c r="AH95" s="15">
        <v>42843</v>
      </c>
      <c r="AI95" t="s">
        <v>598</v>
      </c>
    </row>
    <row r="96" spans="1:35" ht="12.75">
      <c r="A96" s="13">
        <v>2017</v>
      </c>
      <c r="B96" s="21" t="s">
        <v>504</v>
      </c>
      <c r="C96" s="13" t="s">
        <v>1</v>
      </c>
      <c r="D96" s="13">
        <v>12177</v>
      </c>
      <c r="E96" s="13" t="s">
        <v>447</v>
      </c>
      <c r="F96" s="13" t="s">
        <v>447</v>
      </c>
      <c r="G96" s="13" t="s">
        <v>446</v>
      </c>
      <c r="H96" s="23" t="s">
        <v>174</v>
      </c>
      <c r="I96" s="23" t="s">
        <v>175</v>
      </c>
      <c r="J96" s="23" t="s">
        <v>176</v>
      </c>
      <c r="K96" s="7" t="s">
        <v>235</v>
      </c>
      <c r="L96" s="13" t="s">
        <v>11</v>
      </c>
      <c r="M96" s="13">
        <v>2</v>
      </c>
      <c r="N96" s="16">
        <f>+M96*240</f>
        <v>480</v>
      </c>
      <c r="O96" s="13" t="s">
        <v>110</v>
      </c>
      <c r="P96" s="13" t="s">
        <v>111</v>
      </c>
      <c r="Q96" s="13" t="s">
        <v>111</v>
      </c>
      <c r="R96" s="13" t="s">
        <v>110</v>
      </c>
      <c r="S96" s="13" t="s">
        <v>111</v>
      </c>
      <c r="T96" s="21" t="s">
        <v>126</v>
      </c>
      <c r="U96" s="7" t="s">
        <v>235</v>
      </c>
      <c r="V96" s="15">
        <v>42816</v>
      </c>
      <c r="W96" s="15">
        <v>42816</v>
      </c>
      <c r="X96" s="31">
        <v>89</v>
      </c>
      <c r="Y96" s="16">
        <f>+X96+265.04+452</f>
        <v>806.04</v>
      </c>
      <c r="Z96" s="16">
        <v>307.96</v>
      </c>
      <c r="AA96" s="15">
        <v>42816</v>
      </c>
      <c r="AB96" s="13"/>
      <c r="AC96" s="13">
        <v>89</v>
      </c>
      <c r="AD96" s="13">
        <v>1</v>
      </c>
      <c r="AE96" s="13"/>
      <c r="AF96" s="13" t="s">
        <v>113</v>
      </c>
      <c r="AG96" s="13">
        <v>2017</v>
      </c>
      <c r="AH96" s="15">
        <v>42843</v>
      </c>
      <c r="AI96" t="s">
        <v>599</v>
      </c>
    </row>
    <row r="97" spans="1:35" ht="12.75">
      <c r="A97" s="13">
        <v>2017</v>
      </c>
      <c r="B97" s="21" t="s">
        <v>504</v>
      </c>
      <c r="C97" s="13" t="s">
        <v>1</v>
      </c>
      <c r="H97" s="23" t="s">
        <v>485</v>
      </c>
      <c r="I97" s="23" t="s">
        <v>168</v>
      </c>
      <c r="J97" s="23" t="s">
        <v>486</v>
      </c>
      <c r="K97" s="7" t="s">
        <v>236</v>
      </c>
      <c r="L97" s="13" t="s">
        <v>11</v>
      </c>
      <c r="M97" s="13">
        <v>5</v>
      </c>
      <c r="N97" s="28">
        <v>0</v>
      </c>
      <c r="O97" s="13" t="s">
        <v>110</v>
      </c>
      <c r="P97" s="13" t="s">
        <v>111</v>
      </c>
      <c r="Q97" s="13" t="s">
        <v>126</v>
      </c>
      <c r="R97" s="13" t="s">
        <v>110</v>
      </c>
      <c r="S97" s="13" t="s">
        <v>111</v>
      </c>
      <c r="T97" s="21" t="s">
        <v>111</v>
      </c>
      <c r="U97" s="7" t="s">
        <v>236</v>
      </c>
      <c r="V97" s="15">
        <v>42817</v>
      </c>
      <c r="W97" s="15">
        <v>42817</v>
      </c>
      <c r="X97" s="31">
        <v>90</v>
      </c>
      <c r="Y97" s="16"/>
      <c r="Z97" s="16"/>
      <c r="AA97" s="15"/>
      <c r="AB97" s="13"/>
      <c r="AC97" s="13">
        <v>90</v>
      </c>
      <c r="AD97" s="13">
        <v>1</v>
      </c>
      <c r="AE97" s="13"/>
      <c r="AF97" s="13" t="s">
        <v>113</v>
      </c>
      <c r="AG97" s="13">
        <v>2017</v>
      </c>
      <c r="AH97" s="15">
        <v>42843</v>
      </c>
      <c r="AI97" t="s">
        <v>619</v>
      </c>
    </row>
    <row r="98" spans="1:35" ht="12.75">
      <c r="A98" s="13">
        <v>2017</v>
      </c>
      <c r="B98" s="21" t="s">
        <v>504</v>
      </c>
      <c r="C98" s="13" t="s">
        <v>1</v>
      </c>
      <c r="H98" s="23" t="s">
        <v>432</v>
      </c>
      <c r="I98" s="23" t="s">
        <v>433</v>
      </c>
      <c r="J98" s="23" t="s">
        <v>434</v>
      </c>
      <c r="K98" s="7" t="s">
        <v>237</v>
      </c>
      <c r="L98" s="13" t="s">
        <v>11</v>
      </c>
      <c r="M98" s="13">
        <v>0</v>
      </c>
      <c r="N98" s="16">
        <v>0</v>
      </c>
      <c r="O98" s="13" t="s">
        <v>110</v>
      </c>
      <c r="P98" s="13" t="s">
        <v>111</v>
      </c>
      <c r="Q98" s="13" t="s">
        <v>111</v>
      </c>
      <c r="R98" s="13" t="s">
        <v>110</v>
      </c>
      <c r="S98" s="13" t="s">
        <v>111</v>
      </c>
      <c r="T98" s="21" t="s">
        <v>126</v>
      </c>
      <c r="U98" s="7" t="s">
        <v>237</v>
      </c>
      <c r="V98" s="15">
        <v>42818</v>
      </c>
      <c r="W98" s="15">
        <v>42819</v>
      </c>
      <c r="X98" s="31">
        <v>91</v>
      </c>
      <c r="Y98" s="16">
        <f>+X98+400+452</f>
        <v>943</v>
      </c>
      <c r="Z98" s="16">
        <v>168.87</v>
      </c>
      <c r="AA98" s="15">
        <v>42824</v>
      </c>
      <c r="AB98" s="13"/>
      <c r="AC98" s="13">
        <v>91</v>
      </c>
      <c r="AD98" s="13">
        <v>1</v>
      </c>
      <c r="AE98" s="13"/>
      <c r="AF98" s="13" t="s">
        <v>113</v>
      </c>
      <c r="AG98" s="13">
        <v>2017</v>
      </c>
      <c r="AH98" s="15">
        <v>42843</v>
      </c>
      <c r="AI98" t="s">
        <v>600</v>
      </c>
    </row>
    <row r="99" spans="1:35" ht="12.75">
      <c r="A99" s="13">
        <v>2017</v>
      </c>
      <c r="B99" s="21" t="s">
        <v>504</v>
      </c>
      <c r="C99" s="13" t="s">
        <v>1</v>
      </c>
      <c r="H99" s="23" t="s">
        <v>482</v>
      </c>
      <c r="I99" s="23" t="s">
        <v>483</v>
      </c>
      <c r="J99" s="23" t="s">
        <v>484</v>
      </c>
      <c r="K99" s="7" t="s">
        <v>238</v>
      </c>
      <c r="L99" s="13" t="s">
        <v>11</v>
      </c>
      <c r="M99" s="13">
        <v>1</v>
      </c>
      <c r="N99" s="16">
        <v>0</v>
      </c>
      <c r="O99" s="13" t="s">
        <v>110</v>
      </c>
      <c r="P99" s="13" t="s">
        <v>111</v>
      </c>
      <c r="Q99" s="13" t="s">
        <v>111</v>
      </c>
      <c r="R99" s="13" t="s">
        <v>110</v>
      </c>
      <c r="S99" s="13" t="s">
        <v>111</v>
      </c>
      <c r="T99" s="21" t="s">
        <v>145</v>
      </c>
      <c r="U99" s="7" t="s">
        <v>238</v>
      </c>
      <c r="V99" s="15">
        <v>42818</v>
      </c>
      <c r="W99" s="15">
        <v>42818</v>
      </c>
      <c r="X99" s="31">
        <v>92</v>
      </c>
      <c r="Y99" s="16">
        <f>109.5+192</f>
        <v>301.5</v>
      </c>
      <c r="Z99" s="16">
        <v>210.5</v>
      </c>
      <c r="AA99" s="15"/>
      <c r="AB99" s="13"/>
      <c r="AC99" s="13">
        <v>92</v>
      </c>
      <c r="AD99" s="13">
        <v>1</v>
      </c>
      <c r="AE99" s="13"/>
      <c r="AF99" s="13" t="s">
        <v>113</v>
      </c>
      <c r="AG99" s="13">
        <v>2017</v>
      </c>
      <c r="AH99" s="15">
        <v>42843</v>
      </c>
      <c r="AI99" t="s">
        <v>601</v>
      </c>
    </row>
    <row r="100" spans="1:35" ht="12.75">
      <c r="A100" s="13">
        <v>2017</v>
      </c>
      <c r="B100" s="21" t="s">
        <v>504</v>
      </c>
      <c r="C100" s="13" t="s">
        <v>1</v>
      </c>
      <c r="D100" s="13">
        <v>10761</v>
      </c>
      <c r="E100" s="13" t="s">
        <v>457</v>
      </c>
      <c r="F100" s="13" t="s">
        <v>457</v>
      </c>
      <c r="G100" s="13" t="s">
        <v>453</v>
      </c>
      <c r="H100" s="23" t="s">
        <v>374</v>
      </c>
      <c r="I100" s="23" t="s">
        <v>375</v>
      </c>
      <c r="J100" s="23" t="s">
        <v>161</v>
      </c>
      <c r="K100" s="7" t="s">
        <v>239</v>
      </c>
      <c r="L100" s="13" t="s">
        <v>11</v>
      </c>
      <c r="M100" s="13">
        <v>0</v>
      </c>
      <c r="N100" s="16">
        <v>0</v>
      </c>
      <c r="O100" s="13" t="s">
        <v>110</v>
      </c>
      <c r="P100" s="13" t="s">
        <v>111</v>
      </c>
      <c r="Q100" s="13" t="s">
        <v>111</v>
      </c>
      <c r="R100" s="13" t="s">
        <v>110</v>
      </c>
      <c r="S100" s="13" t="s">
        <v>111</v>
      </c>
      <c r="T100" s="21" t="s">
        <v>145</v>
      </c>
      <c r="U100" s="7" t="s">
        <v>239</v>
      </c>
      <c r="V100" s="15">
        <v>42819</v>
      </c>
      <c r="W100" s="15">
        <v>42819</v>
      </c>
      <c r="X100" s="31">
        <v>93</v>
      </c>
      <c r="Y100" s="16">
        <f>+X100+192</f>
        <v>285</v>
      </c>
      <c r="Z100" s="16">
        <v>76</v>
      </c>
      <c r="AA100" s="15">
        <v>42821</v>
      </c>
      <c r="AB100" s="13"/>
      <c r="AC100" s="13">
        <v>93</v>
      </c>
      <c r="AD100" s="13">
        <v>1</v>
      </c>
      <c r="AE100" s="13"/>
      <c r="AF100" s="13" t="s">
        <v>113</v>
      </c>
      <c r="AG100" s="13">
        <v>2017</v>
      </c>
      <c r="AH100" s="15">
        <v>42843</v>
      </c>
      <c r="AI100" t="s">
        <v>602</v>
      </c>
    </row>
    <row r="101" spans="1:35" ht="12.75">
      <c r="A101" s="13">
        <v>2017</v>
      </c>
      <c r="B101" s="21" t="s">
        <v>504</v>
      </c>
      <c r="C101" s="13" t="s">
        <v>1</v>
      </c>
      <c r="D101" s="13">
        <v>11034</v>
      </c>
      <c r="E101" s="13" t="s">
        <v>452</v>
      </c>
      <c r="F101" s="13" t="s">
        <v>452</v>
      </c>
      <c r="G101" s="13" t="s">
        <v>453</v>
      </c>
      <c r="H101" s="19" t="s">
        <v>382</v>
      </c>
      <c r="I101" s="19" t="s">
        <v>413</v>
      </c>
      <c r="J101" s="19" t="s">
        <v>147</v>
      </c>
      <c r="K101" s="7" t="s">
        <v>239</v>
      </c>
      <c r="L101" s="13" t="s">
        <v>11</v>
      </c>
      <c r="M101" s="13">
        <v>0</v>
      </c>
      <c r="N101" s="16">
        <v>0</v>
      </c>
      <c r="O101" s="13" t="s">
        <v>110</v>
      </c>
      <c r="P101" s="13" t="s">
        <v>111</v>
      </c>
      <c r="Q101" s="13" t="s">
        <v>111</v>
      </c>
      <c r="R101" s="13" t="s">
        <v>110</v>
      </c>
      <c r="S101" s="13" t="s">
        <v>111</v>
      </c>
      <c r="T101" s="21" t="s">
        <v>145</v>
      </c>
      <c r="U101" s="7" t="s">
        <v>239</v>
      </c>
      <c r="V101" s="15">
        <v>42819</v>
      </c>
      <c r="W101" s="15">
        <v>42819</v>
      </c>
      <c r="X101" s="31">
        <v>94</v>
      </c>
      <c r="Y101" s="16">
        <f>+X101+192</f>
        <v>286</v>
      </c>
      <c r="Z101" s="16">
        <v>5</v>
      </c>
      <c r="AA101" s="15">
        <v>42823</v>
      </c>
      <c r="AB101" s="13"/>
      <c r="AC101" s="13">
        <v>94</v>
      </c>
      <c r="AD101" s="13">
        <v>1</v>
      </c>
      <c r="AE101" s="13"/>
      <c r="AF101" s="13" t="s">
        <v>113</v>
      </c>
      <c r="AG101" s="13">
        <v>2017</v>
      </c>
      <c r="AH101" s="15">
        <v>42843</v>
      </c>
      <c r="AI101" t="s">
        <v>603</v>
      </c>
    </row>
    <row r="102" spans="1:35" ht="12.75">
      <c r="A102" s="13">
        <v>2017</v>
      </c>
      <c r="B102" s="21" t="s">
        <v>504</v>
      </c>
      <c r="C102" s="13" t="s">
        <v>1</v>
      </c>
      <c r="D102" s="13">
        <v>12186</v>
      </c>
      <c r="E102" s="13" t="s">
        <v>445</v>
      </c>
      <c r="F102" s="13" t="s">
        <v>445</v>
      </c>
      <c r="G102" s="13" t="s">
        <v>446</v>
      </c>
      <c r="H102" s="19" t="s">
        <v>115</v>
      </c>
      <c r="I102" s="19" t="s">
        <v>116</v>
      </c>
      <c r="J102" s="19" t="s">
        <v>117</v>
      </c>
      <c r="K102" s="7" t="s">
        <v>240</v>
      </c>
      <c r="L102" s="13" t="s">
        <v>11</v>
      </c>
      <c r="M102" s="13">
        <v>0</v>
      </c>
      <c r="N102" s="16">
        <v>0</v>
      </c>
      <c r="O102" s="13" t="s">
        <v>110</v>
      </c>
      <c r="P102" s="13" t="s">
        <v>111</v>
      </c>
      <c r="Q102" s="13" t="s">
        <v>112</v>
      </c>
      <c r="R102" s="13" t="s">
        <v>110</v>
      </c>
      <c r="S102" s="13" t="s">
        <v>111</v>
      </c>
      <c r="T102" s="21" t="s">
        <v>414</v>
      </c>
      <c r="U102" s="7" t="s">
        <v>240</v>
      </c>
      <c r="V102" s="15">
        <v>42821</v>
      </c>
      <c r="W102" s="15">
        <v>42824</v>
      </c>
      <c r="X102" s="31">
        <v>95</v>
      </c>
      <c r="Y102" s="16">
        <v>1700</v>
      </c>
      <c r="Z102" s="16">
        <v>80</v>
      </c>
      <c r="AA102" s="15">
        <v>42824</v>
      </c>
      <c r="AB102" s="13"/>
      <c r="AC102" s="13">
        <v>95</v>
      </c>
      <c r="AD102" s="13">
        <v>1</v>
      </c>
      <c r="AE102" s="13"/>
      <c r="AF102" s="13" t="s">
        <v>113</v>
      </c>
      <c r="AG102" s="13">
        <v>2017</v>
      </c>
      <c r="AH102" s="15">
        <v>42843</v>
      </c>
      <c r="AI102" t="s">
        <v>604</v>
      </c>
    </row>
    <row r="103" spans="1:35" ht="12.75">
      <c r="A103" s="13">
        <v>2017</v>
      </c>
      <c r="B103" s="21" t="s">
        <v>504</v>
      </c>
      <c r="C103" s="13" t="s">
        <v>1</v>
      </c>
      <c r="D103" s="13">
        <v>12185</v>
      </c>
      <c r="E103" s="13" t="s">
        <v>464</v>
      </c>
      <c r="F103" s="13" t="s">
        <v>464</v>
      </c>
      <c r="G103" s="13" t="s">
        <v>446</v>
      </c>
      <c r="H103" s="19" t="s">
        <v>118</v>
      </c>
      <c r="I103" s="19" t="s">
        <v>119</v>
      </c>
      <c r="J103" s="19" t="s">
        <v>120</v>
      </c>
      <c r="K103" s="7" t="s">
        <v>240</v>
      </c>
      <c r="L103" s="13" t="s">
        <v>11</v>
      </c>
      <c r="M103" s="13">
        <v>0</v>
      </c>
      <c r="N103" s="16">
        <v>0</v>
      </c>
      <c r="O103" s="13" t="s">
        <v>110</v>
      </c>
      <c r="P103" s="13" t="s">
        <v>111</v>
      </c>
      <c r="Q103" s="13" t="s">
        <v>112</v>
      </c>
      <c r="R103" s="13" t="s">
        <v>110</v>
      </c>
      <c r="S103" s="13" t="s">
        <v>111</v>
      </c>
      <c r="T103" s="21" t="s">
        <v>414</v>
      </c>
      <c r="U103" s="7" t="s">
        <v>240</v>
      </c>
      <c r="V103" s="15">
        <v>42821</v>
      </c>
      <c r="W103" s="15">
        <v>42824</v>
      </c>
      <c r="X103" s="31">
        <v>96</v>
      </c>
      <c r="Y103" s="16">
        <v>0</v>
      </c>
      <c r="Z103" s="16">
        <v>80</v>
      </c>
      <c r="AA103" s="15">
        <v>42824</v>
      </c>
      <c r="AB103" s="13"/>
      <c r="AC103" s="13">
        <v>96</v>
      </c>
      <c r="AD103" s="13">
        <v>1</v>
      </c>
      <c r="AE103" s="13"/>
      <c r="AF103" s="13" t="s">
        <v>113</v>
      </c>
      <c r="AG103" s="13">
        <v>2017</v>
      </c>
      <c r="AH103" s="15">
        <v>42843</v>
      </c>
      <c r="AI103" t="s">
        <v>605</v>
      </c>
    </row>
    <row r="104" spans="1:35" ht="12.75">
      <c r="A104" s="13">
        <v>2017</v>
      </c>
      <c r="B104" s="21" t="s">
        <v>504</v>
      </c>
      <c r="C104" s="13" t="s">
        <v>1</v>
      </c>
      <c r="D104" s="13">
        <v>790</v>
      </c>
      <c r="E104" s="13" t="s">
        <v>461</v>
      </c>
      <c r="F104" s="13" t="s">
        <v>461</v>
      </c>
      <c r="G104" s="13" t="s">
        <v>446</v>
      </c>
      <c r="H104" s="19" t="s">
        <v>415</v>
      </c>
      <c r="I104" s="19" t="s">
        <v>416</v>
      </c>
      <c r="J104" s="19" t="s">
        <v>134</v>
      </c>
      <c r="K104" s="7" t="s">
        <v>241</v>
      </c>
      <c r="L104" s="13" t="s">
        <v>11</v>
      </c>
      <c r="M104" s="13">
        <v>1</v>
      </c>
      <c r="N104" s="16">
        <f>+M104*240</f>
        <v>240</v>
      </c>
      <c r="O104" s="13" t="s">
        <v>110</v>
      </c>
      <c r="P104" s="13" t="s">
        <v>111</v>
      </c>
      <c r="Q104" s="13" t="s">
        <v>111</v>
      </c>
      <c r="R104" s="13" t="s">
        <v>110</v>
      </c>
      <c r="S104" s="13" t="s">
        <v>111</v>
      </c>
      <c r="T104" s="21" t="s">
        <v>417</v>
      </c>
      <c r="U104" s="7" t="s">
        <v>241</v>
      </c>
      <c r="V104" s="15">
        <v>42821</v>
      </c>
      <c r="W104" s="15">
        <v>42821</v>
      </c>
      <c r="X104" s="31">
        <v>97</v>
      </c>
      <c r="Y104" s="16">
        <f>+X104</f>
        <v>97</v>
      </c>
      <c r="Z104" s="16">
        <v>0</v>
      </c>
      <c r="AA104" s="15">
        <v>42821</v>
      </c>
      <c r="AB104" s="13"/>
      <c r="AC104" s="13">
        <v>97</v>
      </c>
      <c r="AD104" s="13">
        <v>1</v>
      </c>
      <c r="AE104" s="13"/>
      <c r="AF104" s="13" t="s">
        <v>113</v>
      </c>
      <c r="AG104" s="13">
        <v>2017</v>
      </c>
      <c r="AH104" s="15">
        <v>42843</v>
      </c>
      <c r="AI104" t="s">
        <v>606</v>
      </c>
    </row>
    <row r="105" spans="1:35" ht="12.75">
      <c r="A105" s="13">
        <v>2017</v>
      </c>
      <c r="B105" s="21" t="s">
        <v>504</v>
      </c>
      <c r="C105" s="13" t="s">
        <v>1</v>
      </c>
      <c r="D105" s="13">
        <v>10761</v>
      </c>
      <c r="E105" s="13" t="s">
        <v>457</v>
      </c>
      <c r="F105" s="13" t="s">
        <v>457</v>
      </c>
      <c r="G105" s="13" t="s">
        <v>453</v>
      </c>
      <c r="H105" s="23" t="s">
        <v>374</v>
      </c>
      <c r="I105" s="23" t="s">
        <v>375</v>
      </c>
      <c r="J105" s="23" t="s">
        <v>161</v>
      </c>
      <c r="K105" s="7" t="s">
        <v>242</v>
      </c>
      <c r="L105" s="13" t="s">
        <v>11</v>
      </c>
      <c r="M105" s="13">
        <v>0</v>
      </c>
      <c r="N105" s="16">
        <v>0</v>
      </c>
      <c r="O105" s="13" t="s">
        <v>110</v>
      </c>
      <c r="P105" s="13" t="s">
        <v>111</v>
      </c>
      <c r="Q105" s="13" t="s">
        <v>111</v>
      </c>
      <c r="R105" s="13" t="s">
        <v>110</v>
      </c>
      <c r="S105" s="13" t="s">
        <v>111</v>
      </c>
      <c r="T105" s="21" t="s">
        <v>417</v>
      </c>
      <c r="U105" s="7" t="s">
        <v>242</v>
      </c>
      <c r="V105" s="15">
        <v>42821</v>
      </c>
      <c r="W105" s="15">
        <v>42821</v>
      </c>
      <c r="X105" s="31">
        <v>98</v>
      </c>
      <c r="Y105" s="16"/>
      <c r="Z105" s="16"/>
      <c r="AA105" s="15"/>
      <c r="AB105" s="13"/>
      <c r="AC105" s="13">
        <v>98</v>
      </c>
      <c r="AD105" s="13">
        <v>1</v>
      </c>
      <c r="AE105" s="13"/>
      <c r="AF105" s="13" t="s">
        <v>113</v>
      </c>
      <c r="AG105" s="13">
        <v>2017</v>
      </c>
      <c r="AH105" s="15">
        <v>42843</v>
      </c>
      <c r="AI105" t="s">
        <v>619</v>
      </c>
    </row>
    <row r="106" spans="1:35" ht="12.75">
      <c r="A106" s="13">
        <v>2017</v>
      </c>
      <c r="B106" s="21" t="s">
        <v>504</v>
      </c>
      <c r="C106" s="13" t="s">
        <v>1</v>
      </c>
      <c r="D106" s="13">
        <v>10955</v>
      </c>
      <c r="E106" s="13" t="s">
        <v>457</v>
      </c>
      <c r="F106" s="13" t="s">
        <v>457</v>
      </c>
      <c r="G106" s="13" t="s">
        <v>449</v>
      </c>
      <c r="H106" s="19" t="s">
        <v>137</v>
      </c>
      <c r="I106" s="19" t="s">
        <v>381</v>
      </c>
      <c r="J106" s="19" t="s">
        <v>139</v>
      </c>
      <c r="K106" s="7" t="s">
        <v>243</v>
      </c>
      <c r="L106" s="13" t="s">
        <v>11</v>
      </c>
      <c r="M106" s="13">
        <v>1</v>
      </c>
      <c r="N106" s="16">
        <v>0</v>
      </c>
      <c r="O106" s="13" t="s">
        <v>110</v>
      </c>
      <c r="P106" s="13" t="s">
        <v>111</v>
      </c>
      <c r="Q106" s="13" t="s">
        <v>111</v>
      </c>
      <c r="R106" s="13" t="s">
        <v>110</v>
      </c>
      <c r="S106" s="13" t="s">
        <v>111</v>
      </c>
      <c r="T106" s="21" t="s">
        <v>126</v>
      </c>
      <c r="U106" s="7" t="s">
        <v>243</v>
      </c>
      <c r="V106" s="15">
        <v>42815</v>
      </c>
      <c r="W106" s="15">
        <v>42815</v>
      </c>
      <c r="X106" s="31">
        <v>99</v>
      </c>
      <c r="Y106" s="16">
        <f>+X106+2101.94+572</f>
        <v>2772.94</v>
      </c>
      <c r="Z106" s="16">
        <v>0</v>
      </c>
      <c r="AA106" s="15">
        <v>42817</v>
      </c>
      <c r="AB106" s="13"/>
      <c r="AC106" s="13">
        <v>99</v>
      </c>
      <c r="AD106" s="13">
        <v>1</v>
      </c>
      <c r="AE106" s="13"/>
      <c r="AF106" s="13" t="s">
        <v>113</v>
      </c>
      <c r="AG106" s="13">
        <v>2017</v>
      </c>
      <c r="AH106" s="15">
        <v>42843</v>
      </c>
      <c r="AI106" t="s">
        <v>607</v>
      </c>
    </row>
    <row r="107" spans="1:35" ht="12.75">
      <c r="A107" s="13">
        <v>2017</v>
      </c>
      <c r="B107" s="21" t="s">
        <v>504</v>
      </c>
      <c r="C107" s="13" t="s">
        <v>1</v>
      </c>
      <c r="D107" s="13">
        <v>783</v>
      </c>
      <c r="E107" s="13" t="s">
        <v>502</v>
      </c>
      <c r="F107" s="13" t="s">
        <v>502</v>
      </c>
      <c r="G107" s="13" t="s">
        <v>446</v>
      </c>
      <c r="H107" s="23" t="s">
        <v>487</v>
      </c>
      <c r="I107" s="23" t="s">
        <v>488</v>
      </c>
      <c r="J107" s="23" t="s">
        <v>489</v>
      </c>
      <c r="K107" s="7" t="s">
        <v>244</v>
      </c>
      <c r="L107" s="13" t="s">
        <v>11</v>
      </c>
      <c r="M107" s="13">
        <v>4</v>
      </c>
      <c r="N107" s="28">
        <v>0</v>
      </c>
      <c r="O107" s="13" t="s">
        <v>110</v>
      </c>
      <c r="P107" s="13" t="s">
        <v>111</v>
      </c>
      <c r="Q107" s="13" t="s">
        <v>410</v>
      </c>
      <c r="R107" s="13" t="s">
        <v>110</v>
      </c>
      <c r="S107" s="13" t="s">
        <v>111</v>
      </c>
      <c r="T107" s="21" t="s">
        <v>111</v>
      </c>
      <c r="U107" s="7" t="s">
        <v>244</v>
      </c>
      <c r="V107" s="15">
        <v>42821</v>
      </c>
      <c r="W107" s="15">
        <v>42821</v>
      </c>
      <c r="X107" s="31">
        <v>100</v>
      </c>
      <c r="Y107" s="16"/>
      <c r="Z107" s="16"/>
      <c r="AA107" s="15"/>
      <c r="AB107" s="13"/>
      <c r="AC107" s="13">
        <v>100</v>
      </c>
      <c r="AD107" s="13">
        <v>1</v>
      </c>
      <c r="AE107" s="13"/>
      <c r="AF107" s="13" t="s">
        <v>113</v>
      </c>
      <c r="AG107" s="13">
        <v>2017</v>
      </c>
      <c r="AH107" s="15">
        <v>42843</v>
      </c>
      <c r="AI107" t="s">
        <v>619</v>
      </c>
    </row>
    <row r="108" spans="1:35" ht="12.75">
      <c r="A108" s="13">
        <v>2017</v>
      </c>
      <c r="B108" s="21" t="s">
        <v>504</v>
      </c>
      <c r="C108" s="13" t="s">
        <v>1</v>
      </c>
      <c r="D108" s="13">
        <v>807</v>
      </c>
      <c r="E108" s="13" t="s">
        <v>456</v>
      </c>
      <c r="F108" s="13" t="s">
        <v>456</v>
      </c>
      <c r="G108" s="13" t="s">
        <v>449</v>
      </c>
      <c r="H108" s="19" t="s">
        <v>419</v>
      </c>
      <c r="I108" s="19" t="s">
        <v>377</v>
      </c>
      <c r="J108" s="19" t="s">
        <v>146</v>
      </c>
      <c r="K108" s="7" t="s">
        <v>245</v>
      </c>
      <c r="L108" s="13" t="s">
        <v>11</v>
      </c>
      <c r="M108" s="13">
        <v>0</v>
      </c>
      <c r="N108" s="16">
        <v>0</v>
      </c>
      <c r="O108" s="13" t="s">
        <v>110</v>
      </c>
      <c r="P108" s="13" t="s">
        <v>111</v>
      </c>
      <c r="Q108" s="13" t="s">
        <v>111</v>
      </c>
      <c r="R108" s="13" t="s">
        <v>110</v>
      </c>
      <c r="S108" s="13" t="s">
        <v>111</v>
      </c>
      <c r="T108" s="21" t="s">
        <v>392</v>
      </c>
      <c r="U108" s="7" t="s">
        <v>245</v>
      </c>
      <c r="V108" s="15">
        <v>42780</v>
      </c>
      <c r="W108" s="15">
        <v>42781</v>
      </c>
      <c r="X108" s="31">
        <v>101</v>
      </c>
      <c r="Y108" s="16">
        <v>5895</v>
      </c>
      <c r="Z108" s="16">
        <v>0</v>
      </c>
      <c r="AA108" s="15">
        <v>42782</v>
      </c>
      <c r="AB108" s="13"/>
      <c r="AC108" s="13">
        <v>101</v>
      </c>
      <c r="AD108" s="13">
        <v>1</v>
      </c>
      <c r="AE108" s="13"/>
      <c r="AF108" s="13" t="s">
        <v>113</v>
      </c>
      <c r="AG108" s="13">
        <v>2017</v>
      </c>
      <c r="AH108" s="15">
        <v>42843</v>
      </c>
      <c r="AI108" t="s">
        <v>608</v>
      </c>
    </row>
    <row r="109" spans="1:35" ht="12.75">
      <c r="A109" s="13">
        <v>2017</v>
      </c>
      <c r="B109" s="21" t="s">
        <v>504</v>
      </c>
      <c r="C109" s="13" t="s">
        <v>1</v>
      </c>
      <c r="D109" s="13">
        <v>790</v>
      </c>
      <c r="E109" s="13" t="s">
        <v>461</v>
      </c>
      <c r="F109" s="13" t="s">
        <v>461</v>
      </c>
      <c r="G109" s="13" t="s">
        <v>446</v>
      </c>
      <c r="H109" s="23" t="s">
        <v>415</v>
      </c>
      <c r="I109" s="23" t="s">
        <v>416</v>
      </c>
      <c r="J109" s="23" t="s">
        <v>134</v>
      </c>
      <c r="K109" s="7" t="s">
        <v>246</v>
      </c>
      <c r="L109" s="13" t="s">
        <v>11</v>
      </c>
      <c r="M109" s="13">
        <v>2</v>
      </c>
      <c r="N109" s="28">
        <v>0</v>
      </c>
      <c r="O109" s="13" t="s">
        <v>110</v>
      </c>
      <c r="P109" s="13" t="s">
        <v>111</v>
      </c>
      <c r="Q109" s="13" t="s">
        <v>111</v>
      </c>
      <c r="R109" s="13" t="s">
        <v>110</v>
      </c>
      <c r="S109" s="13" t="s">
        <v>111</v>
      </c>
      <c r="T109" s="21" t="s">
        <v>490</v>
      </c>
      <c r="U109" s="7" t="s">
        <v>246</v>
      </c>
      <c r="V109" s="15">
        <v>42822</v>
      </c>
      <c r="W109" s="15">
        <v>42822</v>
      </c>
      <c r="X109" s="31">
        <v>102</v>
      </c>
      <c r="Y109" s="16"/>
      <c r="Z109" s="16"/>
      <c r="AA109" s="15"/>
      <c r="AB109" s="13"/>
      <c r="AC109" s="13">
        <v>102</v>
      </c>
      <c r="AD109" s="13">
        <v>1</v>
      </c>
      <c r="AE109" s="13"/>
      <c r="AF109" s="13" t="s">
        <v>113</v>
      </c>
      <c r="AG109" s="13">
        <v>2017</v>
      </c>
      <c r="AH109" s="15">
        <v>42843</v>
      </c>
      <c r="AI109" t="s">
        <v>619</v>
      </c>
    </row>
    <row r="110" spans="1:35" ht="12.75">
      <c r="A110" s="13">
        <v>2017</v>
      </c>
      <c r="B110" s="21" t="s">
        <v>504</v>
      </c>
      <c r="C110" s="13" t="s">
        <v>1</v>
      </c>
      <c r="D110" s="13">
        <v>12165</v>
      </c>
      <c r="E110" s="13" t="s">
        <v>460</v>
      </c>
      <c r="F110" s="13" t="s">
        <v>460</v>
      </c>
      <c r="G110" s="13" t="s">
        <v>446</v>
      </c>
      <c r="H110" s="23" t="s">
        <v>437</v>
      </c>
      <c r="I110" s="23" t="s">
        <v>438</v>
      </c>
      <c r="J110" s="23" t="s">
        <v>170</v>
      </c>
      <c r="K110" s="7" t="s">
        <v>247</v>
      </c>
      <c r="L110" s="13" t="s">
        <v>11</v>
      </c>
      <c r="M110" s="13">
        <v>0</v>
      </c>
      <c r="N110" s="16">
        <v>0</v>
      </c>
      <c r="O110" s="13" t="s">
        <v>110</v>
      </c>
      <c r="P110" s="13" t="s">
        <v>111</v>
      </c>
      <c r="Q110" s="13" t="s">
        <v>124</v>
      </c>
      <c r="R110" s="13" t="s">
        <v>110</v>
      </c>
      <c r="S110" s="13" t="s">
        <v>111</v>
      </c>
      <c r="T110" s="21" t="s">
        <v>111</v>
      </c>
      <c r="U110" s="7" t="s">
        <v>247</v>
      </c>
      <c r="V110" s="15">
        <v>42821</v>
      </c>
      <c r="W110" s="15">
        <v>42821</v>
      </c>
      <c r="X110" s="31">
        <v>103</v>
      </c>
      <c r="Y110" s="16">
        <f>+X110+500</f>
        <v>603</v>
      </c>
      <c r="Z110" s="16">
        <v>0</v>
      </c>
      <c r="AA110" s="15">
        <v>42823</v>
      </c>
      <c r="AB110" s="13"/>
      <c r="AC110" s="13">
        <v>103</v>
      </c>
      <c r="AD110" s="13">
        <v>1</v>
      </c>
      <c r="AE110" s="13"/>
      <c r="AF110" s="13" t="s">
        <v>113</v>
      </c>
      <c r="AG110" s="13">
        <v>2017</v>
      </c>
      <c r="AH110" s="15">
        <v>42843</v>
      </c>
      <c r="AI110" t="s">
        <v>609</v>
      </c>
    </row>
    <row r="111" spans="1:35" ht="12.75">
      <c r="A111" s="13">
        <v>2017</v>
      </c>
      <c r="B111" s="21" t="s">
        <v>504</v>
      </c>
      <c r="C111" s="13" t="s">
        <v>1</v>
      </c>
      <c r="D111" s="13">
        <v>796</v>
      </c>
      <c r="E111" s="13" t="s">
        <v>448</v>
      </c>
      <c r="F111" s="13" t="s">
        <v>448</v>
      </c>
      <c r="G111" s="13" t="s">
        <v>449</v>
      </c>
      <c r="H111" s="23" t="s">
        <v>157</v>
      </c>
      <c r="I111" s="23" t="s">
        <v>158</v>
      </c>
      <c r="J111" s="23" t="s">
        <v>159</v>
      </c>
      <c r="K111" s="7" t="s">
        <v>248</v>
      </c>
      <c r="L111" s="13" t="s">
        <v>11</v>
      </c>
      <c r="M111" s="13">
        <v>0</v>
      </c>
      <c r="N111" s="16">
        <v>0</v>
      </c>
      <c r="O111" s="13" t="s">
        <v>110</v>
      </c>
      <c r="P111" s="13" t="s">
        <v>111</v>
      </c>
      <c r="Q111" s="13" t="s">
        <v>111</v>
      </c>
      <c r="R111" s="13" t="s">
        <v>110</v>
      </c>
      <c r="S111" s="13" t="s">
        <v>111</v>
      </c>
      <c r="T111" s="21" t="s">
        <v>126</v>
      </c>
      <c r="U111" s="7" t="s">
        <v>248</v>
      </c>
      <c r="V111" s="15">
        <v>42822</v>
      </c>
      <c r="W111" s="15">
        <v>42823</v>
      </c>
      <c r="X111" s="31">
        <v>104</v>
      </c>
      <c r="Y111" s="16">
        <f>+X111+1550.01+452</f>
        <v>2106.01</v>
      </c>
      <c r="Z111" s="16">
        <v>0</v>
      </c>
      <c r="AA111" s="15">
        <v>42828</v>
      </c>
      <c r="AB111" s="13"/>
      <c r="AC111" s="13">
        <v>104</v>
      </c>
      <c r="AD111" s="13">
        <v>1</v>
      </c>
      <c r="AE111" s="13"/>
      <c r="AF111" s="13" t="s">
        <v>113</v>
      </c>
      <c r="AG111" s="13">
        <v>2017</v>
      </c>
      <c r="AH111" s="15">
        <v>42843</v>
      </c>
      <c r="AI111" t="s">
        <v>610</v>
      </c>
    </row>
    <row r="112" spans="1:35" ht="12.75">
      <c r="A112" s="13">
        <v>2017</v>
      </c>
      <c r="B112" s="21" t="s">
        <v>504</v>
      </c>
      <c r="C112" s="13" t="s">
        <v>1</v>
      </c>
      <c r="H112" s="23" t="s">
        <v>439</v>
      </c>
      <c r="I112" s="23" t="s">
        <v>440</v>
      </c>
      <c r="J112" s="23" t="s">
        <v>441</v>
      </c>
      <c r="K112" s="7" t="s">
        <v>423</v>
      </c>
      <c r="L112" s="13" t="s">
        <v>11</v>
      </c>
      <c r="M112" s="13">
        <v>0</v>
      </c>
      <c r="N112" s="16">
        <v>0</v>
      </c>
      <c r="O112" s="13" t="s">
        <v>110</v>
      </c>
      <c r="P112" s="13" t="s">
        <v>111</v>
      </c>
      <c r="Q112" s="13" t="s">
        <v>148</v>
      </c>
      <c r="R112" s="13" t="s">
        <v>110</v>
      </c>
      <c r="S112" s="13" t="s">
        <v>111</v>
      </c>
      <c r="T112" s="21" t="s">
        <v>111</v>
      </c>
      <c r="U112" s="7" t="s">
        <v>249</v>
      </c>
      <c r="V112" s="15">
        <v>42823</v>
      </c>
      <c r="W112" s="15">
        <v>42826</v>
      </c>
      <c r="X112" s="31">
        <v>105</v>
      </c>
      <c r="Y112" s="16">
        <f>+X112+1274</f>
        <v>1379</v>
      </c>
      <c r="Z112" s="16">
        <v>0</v>
      </c>
      <c r="AA112" s="15">
        <v>42829</v>
      </c>
      <c r="AB112" s="13"/>
      <c r="AC112" s="13">
        <v>105</v>
      </c>
      <c r="AD112" s="13">
        <v>1</v>
      </c>
      <c r="AE112" s="13"/>
      <c r="AF112" s="13" t="s">
        <v>113</v>
      </c>
      <c r="AG112" s="13">
        <v>2017</v>
      </c>
      <c r="AH112" s="15">
        <v>42843</v>
      </c>
      <c r="AI112" t="s">
        <v>611</v>
      </c>
    </row>
    <row r="113" spans="1:35" ht="12.75">
      <c r="A113" s="13">
        <v>2017</v>
      </c>
      <c r="B113" s="21" t="s">
        <v>504</v>
      </c>
      <c r="C113" s="13" t="s">
        <v>1</v>
      </c>
      <c r="H113" s="23" t="s">
        <v>491</v>
      </c>
      <c r="I113" s="23" t="s">
        <v>492</v>
      </c>
      <c r="J113" s="23" t="s">
        <v>493</v>
      </c>
      <c r="K113" s="7" t="s">
        <v>423</v>
      </c>
      <c r="L113" s="13" t="s">
        <v>11</v>
      </c>
      <c r="M113" s="13">
        <v>0</v>
      </c>
      <c r="N113" s="16">
        <v>0</v>
      </c>
      <c r="O113" s="13" t="s">
        <v>110</v>
      </c>
      <c r="P113" s="13" t="s">
        <v>111</v>
      </c>
      <c r="Q113" s="13" t="s">
        <v>410</v>
      </c>
      <c r="R113" s="13" t="s">
        <v>110</v>
      </c>
      <c r="S113" s="13" t="s">
        <v>111</v>
      </c>
      <c r="T113" s="21" t="s">
        <v>111</v>
      </c>
      <c r="U113" s="7" t="s">
        <v>423</v>
      </c>
      <c r="V113" s="15">
        <v>42823</v>
      </c>
      <c r="W113" s="15">
        <v>42826</v>
      </c>
      <c r="X113" s="31">
        <v>106</v>
      </c>
      <c r="Y113" s="16"/>
      <c r="Z113" s="16"/>
      <c r="AA113" s="15"/>
      <c r="AB113" s="13"/>
      <c r="AC113" s="13">
        <v>106</v>
      </c>
      <c r="AD113" s="13">
        <v>1</v>
      </c>
      <c r="AE113" s="13"/>
      <c r="AF113" s="13" t="s">
        <v>113</v>
      </c>
      <c r="AG113" s="13">
        <v>2017</v>
      </c>
      <c r="AH113" s="15">
        <v>42843</v>
      </c>
      <c r="AI113" t="s">
        <v>619</v>
      </c>
    </row>
    <row r="114" spans="1:35" ht="12.75">
      <c r="A114" s="13">
        <v>2017</v>
      </c>
      <c r="B114" s="21" t="s">
        <v>504</v>
      </c>
      <c r="C114" s="13" t="s">
        <v>1</v>
      </c>
      <c r="H114" s="23" t="s">
        <v>494</v>
      </c>
      <c r="I114" s="23" t="s">
        <v>495</v>
      </c>
      <c r="J114" s="23" t="s">
        <v>496</v>
      </c>
      <c r="K114" s="7" t="s">
        <v>423</v>
      </c>
      <c r="L114" s="13" t="s">
        <v>11</v>
      </c>
      <c r="M114" s="13">
        <v>0</v>
      </c>
      <c r="N114" s="16">
        <v>0</v>
      </c>
      <c r="O114" s="13" t="s">
        <v>110</v>
      </c>
      <c r="P114" s="13" t="s">
        <v>111</v>
      </c>
      <c r="Q114" s="13" t="s">
        <v>126</v>
      </c>
      <c r="R114" s="13" t="s">
        <v>110</v>
      </c>
      <c r="S114" s="13" t="s">
        <v>111</v>
      </c>
      <c r="T114" s="21" t="s">
        <v>111</v>
      </c>
      <c r="U114" s="7" t="s">
        <v>423</v>
      </c>
      <c r="V114" s="15">
        <v>42823</v>
      </c>
      <c r="W114" s="15">
        <v>42826</v>
      </c>
      <c r="X114" s="31">
        <v>107</v>
      </c>
      <c r="Y114" s="16"/>
      <c r="Z114" s="16"/>
      <c r="AA114" s="15"/>
      <c r="AB114" s="13"/>
      <c r="AC114" s="13">
        <v>107</v>
      </c>
      <c r="AD114" s="13">
        <v>1</v>
      </c>
      <c r="AE114" s="13"/>
      <c r="AF114" s="13" t="s">
        <v>113</v>
      </c>
      <c r="AG114" s="13">
        <v>2017</v>
      </c>
      <c r="AH114" s="15">
        <v>42843</v>
      </c>
      <c r="AI114" t="s">
        <v>619</v>
      </c>
    </row>
    <row r="115" spans="1:35" ht="12.75">
      <c r="A115" s="13">
        <v>2017</v>
      </c>
      <c r="B115" s="21" t="s">
        <v>504</v>
      </c>
      <c r="C115" s="13" t="s">
        <v>1</v>
      </c>
      <c r="H115" s="19" t="s">
        <v>420</v>
      </c>
      <c r="I115" s="19" t="s">
        <v>421</v>
      </c>
      <c r="J115" s="19" t="s">
        <v>422</v>
      </c>
      <c r="K115" s="7" t="s">
        <v>423</v>
      </c>
      <c r="L115" s="13" t="s">
        <v>11</v>
      </c>
      <c r="M115" s="13">
        <v>0</v>
      </c>
      <c r="N115" s="16">
        <v>0</v>
      </c>
      <c r="O115" s="13" t="s">
        <v>110</v>
      </c>
      <c r="P115" s="13" t="s">
        <v>111</v>
      </c>
      <c r="Q115" s="13" t="s">
        <v>424</v>
      </c>
      <c r="R115" s="13" t="s">
        <v>110</v>
      </c>
      <c r="S115" s="13" t="s">
        <v>111</v>
      </c>
      <c r="T115" s="21" t="s">
        <v>111</v>
      </c>
      <c r="U115" s="7" t="s">
        <v>423</v>
      </c>
      <c r="V115" s="15">
        <v>42823</v>
      </c>
      <c r="W115" s="15">
        <v>42826</v>
      </c>
      <c r="X115" s="31">
        <v>108</v>
      </c>
      <c r="Y115" s="16">
        <f>+X115+970+810</f>
        <v>1888</v>
      </c>
      <c r="Z115" s="16">
        <v>285</v>
      </c>
      <c r="AA115" s="15">
        <v>42829</v>
      </c>
      <c r="AB115" s="13"/>
      <c r="AC115" s="13">
        <v>108</v>
      </c>
      <c r="AD115" s="13">
        <v>1</v>
      </c>
      <c r="AE115" s="13"/>
      <c r="AF115" s="13" t="s">
        <v>113</v>
      </c>
      <c r="AG115" s="13">
        <v>2017</v>
      </c>
      <c r="AH115" s="15">
        <v>42843</v>
      </c>
      <c r="AI115" t="s">
        <v>612</v>
      </c>
    </row>
    <row r="116" spans="1:35" ht="12.75">
      <c r="A116" s="13">
        <v>2017</v>
      </c>
      <c r="B116" s="21" t="s">
        <v>504</v>
      </c>
      <c r="C116" s="13" t="s">
        <v>1</v>
      </c>
      <c r="H116" s="19" t="s">
        <v>425</v>
      </c>
      <c r="I116" s="19" t="s">
        <v>426</v>
      </c>
      <c r="J116" s="19" t="s">
        <v>177</v>
      </c>
      <c r="K116" s="7" t="s">
        <v>423</v>
      </c>
      <c r="L116" s="13" t="s">
        <v>11</v>
      </c>
      <c r="M116" s="13">
        <v>0</v>
      </c>
      <c r="N116" s="16">
        <v>0</v>
      </c>
      <c r="O116" s="13" t="s">
        <v>110</v>
      </c>
      <c r="P116" s="13" t="s">
        <v>111</v>
      </c>
      <c r="Q116" s="13" t="s">
        <v>427</v>
      </c>
      <c r="R116" s="13" t="s">
        <v>110</v>
      </c>
      <c r="S116" s="13" t="s">
        <v>111</v>
      </c>
      <c r="T116" s="21" t="s">
        <v>111</v>
      </c>
      <c r="U116" s="7" t="s">
        <v>423</v>
      </c>
      <c r="V116" s="15">
        <v>42823</v>
      </c>
      <c r="W116" s="15">
        <v>42826</v>
      </c>
      <c r="X116" s="31">
        <v>109</v>
      </c>
      <c r="Y116" s="16">
        <f>+X116+700+685</f>
        <v>1494</v>
      </c>
      <c r="Z116" s="16">
        <v>37</v>
      </c>
      <c r="AA116" s="15">
        <v>42829</v>
      </c>
      <c r="AB116" s="13"/>
      <c r="AC116" s="13">
        <v>109</v>
      </c>
      <c r="AD116" s="13">
        <v>1</v>
      </c>
      <c r="AE116" s="13"/>
      <c r="AF116" s="13" t="s">
        <v>113</v>
      </c>
      <c r="AG116" s="13">
        <v>2017</v>
      </c>
      <c r="AH116" s="15">
        <v>42843</v>
      </c>
      <c r="AI116" t="s">
        <v>613</v>
      </c>
    </row>
    <row r="117" spans="1:35" ht="12.75">
      <c r="A117" s="13">
        <v>2017</v>
      </c>
      <c r="B117" s="21" t="s">
        <v>504</v>
      </c>
      <c r="C117" s="13" t="s">
        <v>1</v>
      </c>
      <c r="H117" s="19" t="s">
        <v>428</v>
      </c>
      <c r="I117" s="19" t="s">
        <v>429</v>
      </c>
      <c r="J117" s="19" t="s">
        <v>430</v>
      </c>
      <c r="K117" s="7" t="s">
        <v>423</v>
      </c>
      <c r="L117" s="13" t="s">
        <v>11</v>
      </c>
      <c r="M117" s="13">
        <v>0</v>
      </c>
      <c r="N117" s="16">
        <v>0</v>
      </c>
      <c r="O117" s="13" t="s">
        <v>110</v>
      </c>
      <c r="P117" s="13" t="s">
        <v>111</v>
      </c>
      <c r="Q117" s="13" t="s">
        <v>427</v>
      </c>
      <c r="R117" s="13" t="s">
        <v>110</v>
      </c>
      <c r="S117" s="13" t="s">
        <v>111</v>
      </c>
      <c r="T117" s="21" t="s">
        <v>111</v>
      </c>
      <c r="U117" s="7" t="s">
        <v>423</v>
      </c>
      <c r="V117" s="15">
        <v>42823</v>
      </c>
      <c r="W117" s="15">
        <v>42826</v>
      </c>
      <c r="X117" s="31">
        <v>110</v>
      </c>
      <c r="Y117" s="16">
        <f>+X117+660</f>
        <v>770</v>
      </c>
      <c r="Z117" s="16">
        <v>72</v>
      </c>
      <c r="AA117" s="15">
        <v>42829</v>
      </c>
      <c r="AB117" s="13"/>
      <c r="AC117" s="13">
        <v>110</v>
      </c>
      <c r="AD117" s="13">
        <v>1</v>
      </c>
      <c r="AE117" s="13"/>
      <c r="AF117" s="13" t="s">
        <v>113</v>
      </c>
      <c r="AG117" s="13">
        <v>2017</v>
      </c>
      <c r="AH117" s="15">
        <v>42843</v>
      </c>
      <c r="AI117" t="s">
        <v>614</v>
      </c>
    </row>
    <row r="118" spans="1:35" ht="12.75">
      <c r="A118" s="13">
        <v>2017</v>
      </c>
      <c r="B118" s="21" t="s">
        <v>504</v>
      </c>
      <c r="C118" s="13" t="s">
        <v>1</v>
      </c>
      <c r="H118" s="23" t="s">
        <v>497</v>
      </c>
      <c r="I118" s="23" t="s">
        <v>498</v>
      </c>
      <c r="J118" s="23" t="s">
        <v>134</v>
      </c>
      <c r="K118" s="7" t="s">
        <v>423</v>
      </c>
      <c r="L118" s="13" t="s">
        <v>11</v>
      </c>
      <c r="M118" s="13">
        <v>1</v>
      </c>
      <c r="N118" s="28">
        <v>0</v>
      </c>
      <c r="O118" s="13" t="s">
        <v>110</v>
      </c>
      <c r="P118" s="13" t="s">
        <v>111</v>
      </c>
      <c r="Q118" s="13" t="s">
        <v>124</v>
      </c>
      <c r="R118" s="13" t="s">
        <v>110</v>
      </c>
      <c r="S118" s="13" t="s">
        <v>111</v>
      </c>
      <c r="T118" s="21" t="s">
        <v>111</v>
      </c>
      <c r="U118" s="7" t="s">
        <v>423</v>
      </c>
      <c r="V118" s="15">
        <v>42823</v>
      </c>
      <c r="W118" s="15">
        <v>42826</v>
      </c>
      <c r="X118" s="31">
        <v>111</v>
      </c>
      <c r="Y118" s="16"/>
      <c r="Z118" s="16"/>
      <c r="AA118" s="15"/>
      <c r="AB118" s="13"/>
      <c r="AC118" s="13">
        <v>111</v>
      </c>
      <c r="AD118" s="13">
        <v>1</v>
      </c>
      <c r="AE118" s="13"/>
      <c r="AF118" s="13" t="s">
        <v>113</v>
      </c>
      <c r="AG118" s="13">
        <v>2017</v>
      </c>
      <c r="AH118" s="15">
        <v>42843</v>
      </c>
      <c r="AI118" t="s">
        <v>619</v>
      </c>
    </row>
    <row r="119" spans="1:35" ht="12.75">
      <c r="A119" s="13">
        <v>2017</v>
      </c>
      <c r="B119" s="21" t="s">
        <v>504</v>
      </c>
      <c r="C119" s="13" t="s">
        <v>1</v>
      </c>
      <c r="D119" s="24"/>
      <c r="E119" s="24"/>
      <c r="F119" s="24"/>
      <c r="G119" s="24"/>
      <c r="H119" s="23" t="s">
        <v>442</v>
      </c>
      <c r="I119" s="23" t="s">
        <v>443</v>
      </c>
      <c r="J119" s="23" t="s">
        <v>444</v>
      </c>
      <c r="K119" s="7" t="s">
        <v>423</v>
      </c>
      <c r="L119" s="13" t="s">
        <v>11</v>
      </c>
      <c r="M119" s="13">
        <v>0</v>
      </c>
      <c r="N119" s="16">
        <v>0</v>
      </c>
      <c r="O119" s="13" t="s">
        <v>110</v>
      </c>
      <c r="P119" s="13" t="s">
        <v>111</v>
      </c>
      <c r="Q119" s="13" t="s">
        <v>148</v>
      </c>
      <c r="R119" s="13" t="s">
        <v>110</v>
      </c>
      <c r="S119" s="13" t="s">
        <v>111</v>
      </c>
      <c r="T119" s="21" t="s">
        <v>111</v>
      </c>
      <c r="U119" s="7" t="s">
        <v>423</v>
      </c>
      <c r="V119" s="15">
        <v>42823</v>
      </c>
      <c r="W119" s="15">
        <v>42826</v>
      </c>
      <c r="X119" s="31">
        <v>112</v>
      </c>
      <c r="Y119" s="16">
        <f>+X119+700+300</f>
        <v>1112</v>
      </c>
      <c r="Z119" s="16">
        <v>346</v>
      </c>
      <c r="AA119" s="15">
        <v>42830</v>
      </c>
      <c r="AB119" s="13"/>
      <c r="AC119" s="13">
        <v>112</v>
      </c>
      <c r="AD119" s="13">
        <v>1</v>
      </c>
      <c r="AE119" s="13"/>
      <c r="AF119" s="13" t="s">
        <v>113</v>
      </c>
      <c r="AG119" s="13">
        <v>2017</v>
      </c>
      <c r="AH119" s="15">
        <v>42843</v>
      </c>
      <c r="AI119" t="s">
        <v>615</v>
      </c>
    </row>
    <row r="120" spans="1:35" ht="12.75">
      <c r="A120" s="13">
        <v>2017</v>
      </c>
      <c r="B120" s="21" t="s">
        <v>504</v>
      </c>
      <c r="C120" s="13" t="s">
        <v>1</v>
      </c>
      <c r="H120" s="23" t="s">
        <v>485</v>
      </c>
      <c r="I120" s="23" t="s">
        <v>168</v>
      </c>
      <c r="J120" s="23" t="s">
        <v>486</v>
      </c>
      <c r="K120" s="7" t="s">
        <v>250</v>
      </c>
      <c r="L120" s="13" t="s">
        <v>11</v>
      </c>
      <c r="M120" s="13">
        <v>0</v>
      </c>
      <c r="N120" s="16">
        <v>0</v>
      </c>
      <c r="O120" s="13" t="s">
        <v>110</v>
      </c>
      <c r="P120" s="13" t="s">
        <v>111</v>
      </c>
      <c r="Q120" s="13" t="s">
        <v>126</v>
      </c>
      <c r="R120" s="13" t="s">
        <v>110</v>
      </c>
      <c r="S120" s="13" t="s">
        <v>111</v>
      </c>
      <c r="T120" s="21" t="s">
        <v>111</v>
      </c>
      <c r="U120" s="7" t="s">
        <v>250</v>
      </c>
      <c r="V120" s="15">
        <v>42823</v>
      </c>
      <c r="W120" s="15">
        <v>42823</v>
      </c>
      <c r="X120" s="31">
        <v>113</v>
      </c>
      <c r="Y120" s="16"/>
      <c r="Z120" s="16"/>
      <c r="AA120" s="15"/>
      <c r="AB120" s="13"/>
      <c r="AC120" s="13">
        <v>113</v>
      </c>
      <c r="AD120" s="13">
        <v>1</v>
      </c>
      <c r="AE120" s="13"/>
      <c r="AF120" s="13" t="s">
        <v>113</v>
      </c>
      <c r="AG120" s="13">
        <v>2017</v>
      </c>
      <c r="AH120" s="15">
        <v>42843</v>
      </c>
      <c r="AI120" t="s">
        <v>616</v>
      </c>
    </row>
    <row r="121" spans="1:35" ht="12.75">
      <c r="A121" s="13">
        <v>2017</v>
      </c>
      <c r="B121" s="21" t="s">
        <v>504</v>
      </c>
      <c r="C121" s="13" t="s">
        <v>1</v>
      </c>
      <c r="D121" s="13">
        <v>10738</v>
      </c>
      <c r="E121" s="13" t="s">
        <v>467</v>
      </c>
      <c r="F121" s="13" t="s">
        <v>467</v>
      </c>
      <c r="G121" s="13" t="s">
        <v>446</v>
      </c>
      <c r="H121" s="23" t="s">
        <v>435</v>
      </c>
      <c r="I121" s="23" t="s">
        <v>413</v>
      </c>
      <c r="J121" s="23" t="s">
        <v>436</v>
      </c>
      <c r="K121" s="7" t="s">
        <v>251</v>
      </c>
      <c r="L121" s="13" t="s">
        <v>11</v>
      </c>
      <c r="M121" s="13">
        <v>4</v>
      </c>
      <c r="N121" s="16">
        <f>+M121*400</f>
        <v>1600</v>
      </c>
      <c r="O121" s="13" t="s">
        <v>110</v>
      </c>
      <c r="P121" s="13" t="s">
        <v>111</v>
      </c>
      <c r="Q121" s="13" t="s">
        <v>112</v>
      </c>
      <c r="R121" s="13" t="s">
        <v>110</v>
      </c>
      <c r="S121" s="13" t="s">
        <v>111</v>
      </c>
      <c r="T121" s="21" t="s">
        <v>111</v>
      </c>
      <c r="U121" s="7" t="s">
        <v>251</v>
      </c>
      <c r="V121" s="15">
        <v>42823</v>
      </c>
      <c r="W121" s="15">
        <v>42826</v>
      </c>
      <c r="X121" s="31">
        <v>114</v>
      </c>
      <c r="Y121" s="16">
        <f>+X121+799.93+192+400.04</f>
        <v>1505.9699999999998</v>
      </c>
      <c r="Z121" s="16">
        <v>90.13</v>
      </c>
      <c r="AA121" s="15">
        <v>42828</v>
      </c>
      <c r="AB121" s="13"/>
      <c r="AC121" s="13">
        <v>114</v>
      </c>
      <c r="AD121" s="13">
        <v>1</v>
      </c>
      <c r="AE121" s="13"/>
      <c r="AF121" s="13" t="s">
        <v>113</v>
      </c>
      <c r="AG121" s="13">
        <v>2017</v>
      </c>
      <c r="AH121" s="15">
        <v>42843</v>
      </c>
      <c r="AI121" t="s">
        <v>617</v>
      </c>
    </row>
    <row r="122" spans="1:35" ht="12.75">
      <c r="A122" s="13">
        <v>2017</v>
      </c>
      <c r="B122" s="21" t="s">
        <v>504</v>
      </c>
      <c r="C122" s="13" t="s">
        <v>1</v>
      </c>
      <c r="D122" s="13">
        <v>781</v>
      </c>
      <c r="E122" s="13" t="s">
        <v>501</v>
      </c>
      <c r="F122" s="13" t="s">
        <v>501</v>
      </c>
      <c r="G122" s="13" t="s">
        <v>446</v>
      </c>
      <c r="H122" s="23" t="s">
        <v>469</v>
      </c>
      <c r="I122" s="23" t="s">
        <v>470</v>
      </c>
      <c r="J122" s="23" t="s">
        <v>471</v>
      </c>
      <c r="K122" s="7" t="s">
        <v>252</v>
      </c>
      <c r="L122" s="13" t="s">
        <v>11</v>
      </c>
      <c r="M122" s="13">
        <v>0</v>
      </c>
      <c r="N122" s="16">
        <v>0</v>
      </c>
      <c r="O122" s="13" t="s">
        <v>110</v>
      </c>
      <c r="P122" s="13" t="s">
        <v>111</v>
      </c>
      <c r="Q122" s="13" t="s">
        <v>111</v>
      </c>
      <c r="R122" s="13" t="s">
        <v>110</v>
      </c>
      <c r="S122" s="13" t="s">
        <v>111</v>
      </c>
      <c r="T122" s="21" t="s">
        <v>499</v>
      </c>
      <c r="U122" s="7" t="s">
        <v>252</v>
      </c>
      <c r="V122" s="15">
        <v>42824</v>
      </c>
      <c r="W122" s="15">
        <v>42828</v>
      </c>
      <c r="X122" s="31">
        <v>115</v>
      </c>
      <c r="Y122" s="16"/>
      <c r="Z122" s="16"/>
      <c r="AA122" s="15"/>
      <c r="AB122" s="13"/>
      <c r="AC122" s="13">
        <v>115</v>
      </c>
      <c r="AD122" s="13">
        <v>1</v>
      </c>
      <c r="AE122" s="13"/>
      <c r="AF122" s="13" t="s">
        <v>113</v>
      </c>
      <c r="AG122" s="13">
        <v>2017</v>
      </c>
      <c r="AH122" s="15">
        <v>42843</v>
      </c>
      <c r="AI122" t="s">
        <v>619</v>
      </c>
    </row>
    <row r="123" spans="1:35" ht="12.75">
      <c r="A123" s="13">
        <v>2017</v>
      </c>
      <c r="B123" s="21" t="s">
        <v>504</v>
      </c>
      <c r="C123" s="13" t="s">
        <v>1</v>
      </c>
      <c r="D123" s="13">
        <v>790</v>
      </c>
      <c r="E123" s="13" t="s">
        <v>461</v>
      </c>
      <c r="F123" s="13" t="s">
        <v>461</v>
      </c>
      <c r="G123" s="13" t="s">
        <v>446</v>
      </c>
      <c r="H123" s="23" t="s">
        <v>415</v>
      </c>
      <c r="I123" s="23" t="s">
        <v>416</v>
      </c>
      <c r="J123" s="23" t="s">
        <v>134</v>
      </c>
      <c r="K123" s="7" t="s">
        <v>252</v>
      </c>
      <c r="L123" s="13" t="s">
        <v>11</v>
      </c>
      <c r="M123" s="13">
        <v>0</v>
      </c>
      <c r="N123" s="16">
        <v>0</v>
      </c>
      <c r="O123" s="13" t="s">
        <v>110</v>
      </c>
      <c r="P123" s="13" t="s">
        <v>111</v>
      </c>
      <c r="Q123" s="13" t="s">
        <v>111</v>
      </c>
      <c r="R123" s="13" t="s">
        <v>110</v>
      </c>
      <c r="S123" s="13" t="s">
        <v>111</v>
      </c>
      <c r="T123" s="21" t="s">
        <v>499</v>
      </c>
      <c r="U123" s="7" t="s">
        <v>252</v>
      </c>
      <c r="V123" s="15">
        <v>42824</v>
      </c>
      <c r="W123" s="15">
        <v>42828</v>
      </c>
      <c r="X123" s="31">
        <v>116</v>
      </c>
      <c r="Y123" s="16"/>
      <c r="Z123" s="16"/>
      <c r="AA123" s="15"/>
      <c r="AB123" s="13"/>
      <c r="AC123" s="13">
        <v>116</v>
      </c>
      <c r="AD123" s="13">
        <v>1</v>
      </c>
      <c r="AE123" s="13"/>
      <c r="AF123" s="13" t="s">
        <v>113</v>
      </c>
      <c r="AG123" s="13">
        <v>2017</v>
      </c>
      <c r="AH123" s="15">
        <v>42843</v>
      </c>
      <c r="AI123" t="s">
        <v>619</v>
      </c>
    </row>
    <row r="124" spans="1:35" ht="12.75">
      <c r="A124" s="13">
        <v>2017</v>
      </c>
      <c r="B124" s="21" t="s">
        <v>504</v>
      </c>
      <c r="C124" s="13" t="s">
        <v>1</v>
      </c>
      <c r="D124" s="13">
        <v>12186</v>
      </c>
      <c r="E124" s="13" t="s">
        <v>445</v>
      </c>
      <c r="F124" s="13" t="s">
        <v>445</v>
      </c>
      <c r="G124" s="13" t="s">
        <v>446</v>
      </c>
      <c r="H124" s="19" t="s">
        <v>121</v>
      </c>
      <c r="I124" s="19" t="s">
        <v>122</v>
      </c>
      <c r="J124" s="19" t="s">
        <v>123</v>
      </c>
      <c r="K124" s="7" t="s">
        <v>253</v>
      </c>
      <c r="L124" s="13" t="s">
        <v>11</v>
      </c>
      <c r="M124" s="13">
        <v>0</v>
      </c>
      <c r="N124" s="16">
        <v>0</v>
      </c>
      <c r="O124" s="13" t="s">
        <v>110</v>
      </c>
      <c r="P124" s="13" t="s">
        <v>111</v>
      </c>
      <c r="Q124" s="13" t="s">
        <v>124</v>
      </c>
      <c r="R124" s="13" t="s">
        <v>110</v>
      </c>
      <c r="S124" s="13" t="s">
        <v>111</v>
      </c>
      <c r="T124" s="21" t="s">
        <v>184</v>
      </c>
      <c r="U124" s="7" t="s">
        <v>253</v>
      </c>
      <c r="V124" s="15">
        <v>42825</v>
      </c>
      <c r="W124" s="15">
        <v>42825</v>
      </c>
      <c r="X124" s="31">
        <v>117</v>
      </c>
      <c r="Y124" s="16">
        <f>+X124+1000</f>
        <v>1117</v>
      </c>
      <c r="Z124" s="16">
        <v>0</v>
      </c>
      <c r="AA124" s="15">
        <v>42832</v>
      </c>
      <c r="AB124" s="13"/>
      <c r="AC124" s="13">
        <v>117</v>
      </c>
      <c r="AD124" s="13">
        <v>1</v>
      </c>
      <c r="AE124" s="13"/>
      <c r="AF124" s="13" t="s">
        <v>113</v>
      </c>
      <c r="AG124" s="13">
        <v>2017</v>
      </c>
      <c r="AH124" s="15">
        <v>42843</v>
      </c>
      <c r="AI124" t="s">
        <v>618</v>
      </c>
    </row>
  </sheetData>
  <sheetProtection/>
  <autoFilter ref="A8:AI124"/>
  <mergeCells count="1">
    <mergeCell ref="A6:AI6"/>
  </mergeCells>
  <dataValidations count="1">
    <dataValidation type="list" allowBlank="1" showInputMessage="1" showErrorMessage="1" sqref="C8:C12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3">
      <selection activeCell="C99" sqref="C99"/>
    </sheetView>
  </sheetViews>
  <sheetFormatPr defaultColWidth="9.140625" defaultRowHeight="12.75"/>
  <cols>
    <col min="1" max="1" width="5.00390625" style="0" bestFit="1" customWidth="1"/>
    <col min="2" max="2" width="51.57421875" style="8" bestFit="1" customWidth="1"/>
    <col min="3" max="3" width="40.00390625" style="0" customWidth="1"/>
    <col min="4" max="4" width="53.28125" style="6" bestFit="1" customWidth="1"/>
    <col min="5" max="5" width="11.421875" style="7" bestFit="1" customWidth="1"/>
  </cols>
  <sheetData>
    <row r="1" spans="2:4" ht="12.75" hidden="1">
      <c r="B1" s="8" t="s">
        <v>18</v>
      </c>
      <c r="C1" t="s">
        <v>20</v>
      </c>
      <c r="D1" s="6" t="s">
        <v>22</v>
      </c>
    </row>
    <row r="2" spans="2:4" ht="12.75" hidden="1">
      <c r="B2" s="8" t="s">
        <v>89</v>
      </c>
      <c r="C2" t="s">
        <v>90</v>
      </c>
      <c r="D2" s="6" t="s">
        <v>91</v>
      </c>
    </row>
    <row r="3" spans="1:4" ht="15">
      <c r="A3" s="3" t="s">
        <v>92</v>
      </c>
      <c r="B3" s="9" t="s">
        <v>93</v>
      </c>
      <c r="C3" s="3" t="s">
        <v>94</v>
      </c>
      <c r="D3" s="10" t="s">
        <v>95</v>
      </c>
    </row>
    <row r="4" spans="1:5" ht="12.75">
      <c r="A4">
        <v>1</v>
      </c>
      <c r="B4" s="8" t="s">
        <v>163</v>
      </c>
      <c r="C4" t="s">
        <v>164</v>
      </c>
      <c r="D4" s="16">
        <v>160</v>
      </c>
      <c r="E4" s="7" t="s">
        <v>254</v>
      </c>
    </row>
    <row r="5" spans="1:5" ht="12.75">
      <c r="A5">
        <v>2</v>
      </c>
      <c r="B5" s="8" t="s">
        <v>163</v>
      </c>
      <c r="C5" t="s">
        <v>164</v>
      </c>
      <c r="D5" s="16">
        <v>160</v>
      </c>
      <c r="E5" s="7" t="s">
        <v>255</v>
      </c>
    </row>
    <row r="6" spans="1:5" ht="12.75">
      <c r="A6">
        <v>3</v>
      </c>
      <c r="B6" s="8">
        <v>3751</v>
      </c>
      <c r="C6" t="s">
        <v>162</v>
      </c>
      <c r="D6" s="16">
        <v>214</v>
      </c>
      <c r="E6" s="7" t="s">
        <v>256</v>
      </c>
    </row>
    <row r="7" spans="1:5" ht="12.75">
      <c r="A7">
        <v>4</v>
      </c>
      <c r="B7" s="8">
        <v>3751</v>
      </c>
      <c r="C7" t="s">
        <v>162</v>
      </c>
      <c r="D7" s="16">
        <v>200</v>
      </c>
      <c r="E7" s="7" t="s">
        <v>257</v>
      </c>
    </row>
    <row r="8" spans="1:5" ht="12.75">
      <c r="A8">
        <v>5</v>
      </c>
      <c r="B8" s="8" t="s">
        <v>163</v>
      </c>
      <c r="C8" t="s">
        <v>164</v>
      </c>
      <c r="D8" s="16">
        <v>267</v>
      </c>
      <c r="E8" s="7" t="s">
        <v>258</v>
      </c>
    </row>
    <row r="9" spans="1:5" ht="12.75">
      <c r="A9">
        <v>6</v>
      </c>
      <c r="B9" s="8" t="s">
        <v>163</v>
      </c>
      <c r="C9" t="s">
        <v>164</v>
      </c>
      <c r="D9" s="16">
        <f>2020-480</f>
        <v>1540</v>
      </c>
      <c r="E9" s="7" t="s">
        <v>259</v>
      </c>
    </row>
    <row r="10" spans="1:5" ht="12.75">
      <c r="A10">
        <v>7</v>
      </c>
      <c r="B10" s="8">
        <v>3751</v>
      </c>
      <c r="C10" t="s">
        <v>162</v>
      </c>
      <c r="D10" s="16">
        <v>1392</v>
      </c>
      <c r="E10" s="7" t="s">
        <v>260</v>
      </c>
    </row>
    <row r="11" spans="1:5" ht="12.75">
      <c r="A11">
        <v>8</v>
      </c>
      <c r="C11" s="30"/>
      <c r="D11" s="22"/>
      <c r="E11" s="7" t="s">
        <v>261</v>
      </c>
    </row>
    <row r="12" spans="1:5" ht="12.75">
      <c r="A12">
        <v>9</v>
      </c>
      <c r="B12" s="8" t="s">
        <v>163</v>
      </c>
      <c r="C12" t="s">
        <v>164</v>
      </c>
      <c r="D12" s="16">
        <v>327.5</v>
      </c>
      <c r="E12" s="7" t="s">
        <v>262</v>
      </c>
    </row>
    <row r="13" spans="1:5" ht="12.75">
      <c r="A13">
        <v>10</v>
      </c>
      <c r="B13" s="8">
        <v>3751</v>
      </c>
      <c r="C13" t="s">
        <v>162</v>
      </c>
      <c r="D13" s="16">
        <v>350</v>
      </c>
      <c r="E13" s="7" t="s">
        <v>263</v>
      </c>
    </row>
    <row r="14" spans="1:5" ht="12.75">
      <c r="A14">
        <v>11</v>
      </c>
      <c r="B14" s="8" t="s">
        <v>163</v>
      </c>
      <c r="C14" t="s">
        <v>164</v>
      </c>
      <c r="D14" s="16">
        <v>160</v>
      </c>
      <c r="E14" s="7" t="s">
        <v>264</v>
      </c>
    </row>
    <row r="15" spans="1:5" ht="12.75">
      <c r="A15">
        <v>12</v>
      </c>
      <c r="B15" s="8" t="s">
        <v>163</v>
      </c>
      <c r="C15" t="s">
        <v>164</v>
      </c>
      <c r="D15" s="16">
        <v>160</v>
      </c>
      <c r="E15" s="7" t="s">
        <v>265</v>
      </c>
    </row>
    <row r="16" spans="1:5" ht="12.75">
      <c r="A16">
        <v>13</v>
      </c>
      <c r="B16" s="8" t="s">
        <v>163</v>
      </c>
      <c r="C16" t="s">
        <v>164</v>
      </c>
      <c r="D16" s="16">
        <v>416</v>
      </c>
      <c r="E16" s="7" t="s">
        <v>266</v>
      </c>
    </row>
    <row r="17" spans="1:5" ht="12.75">
      <c r="A17">
        <v>14</v>
      </c>
      <c r="B17" s="8" t="s">
        <v>163</v>
      </c>
      <c r="C17" t="s">
        <v>164</v>
      </c>
      <c r="D17" s="16">
        <v>568</v>
      </c>
      <c r="E17" s="7" t="s">
        <v>267</v>
      </c>
    </row>
    <row r="18" spans="1:5" ht="12.75">
      <c r="A18">
        <v>15</v>
      </c>
      <c r="B18" s="8" t="s">
        <v>163</v>
      </c>
      <c r="C18" t="s">
        <v>164</v>
      </c>
      <c r="D18" s="16">
        <v>900</v>
      </c>
      <c r="E18" s="7" t="s">
        <v>268</v>
      </c>
    </row>
    <row r="19" spans="1:5" ht="12.75">
      <c r="A19">
        <v>16</v>
      </c>
      <c r="B19" s="8" t="s">
        <v>163</v>
      </c>
      <c r="C19" t="s">
        <v>164</v>
      </c>
      <c r="D19" s="16">
        <f>227.5+125.5</f>
        <v>353</v>
      </c>
      <c r="E19" s="7" t="s">
        <v>269</v>
      </c>
    </row>
    <row r="20" spans="1:5" ht="12.75">
      <c r="A20">
        <v>17</v>
      </c>
      <c r="B20" s="8" t="s">
        <v>163</v>
      </c>
      <c r="C20" t="s">
        <v>164</v>
      </c>
      <c r="D20" s="16">
        <v>367.5</v>
      </c>
      <c r="E20" s="7" t="s">
        <v>270</v>
      </c>
    </row>
    <row r="21" spans="1:5" ht="12.75">
      <c r="A21">
        <v>18</v>
      </c>
      <c r="B21" s="8" t="s">
        <v>163</v>
      </c>
      <c r="C21" t="s">
        <v>164</v>
      </c>
      <c r="D21" s="16">
        <f>1550.8+619.2</f>
        <v>2170</v>
      </c>
      <c r="E21" s="7" t="s">
        <v>271</v>
      </c>
    </row>
    <row r="22" spans="1:5" ht="12.75">
      <c r="A22">
        <v>19</v>
      </c>
      <c r="B22" s="8">
        <v>3751</v>
      </c>
      <c r="C22" t="s">
        <v>162</v>
      </c>
      <c r="D22" s="16">
        <v>720</v>
      </c>
      <c r="E22" s="7" t="s">
        <v>272</v>
      </c>
    </row>
    <row r="23" spans="1:5" ht="12.75">
      <c r="A23">
        <v>20</v>
      </c>
      <c r="B23" s="8">
        <v>3751</v>
      </c>
      <c r="C23" t="s">
        <v>162</v>
      </c>
      <c r="D23" s="16">
        <v>2270</v>
      </c>
      <c r="E23" s="7" t="s">
        <v>273</v>
      </c>
    </row>
    <row r="24" spans="1:5" ht="12.75">
      <c r="A24">
        <v>21</v>
      </c>
      <c r="B24" s="8">
        <v>3751</v>
      </c>
      <c r="C24" t="s">
        <v>162</v>
      </c>
      <c r="D24" s="16">
        <v>1550.8</v>
      </c>
      <c r="E24" s="7" t="s">
        <v>274</v>
      </c>
    </row>
    <row r="25" spans="1:5" ht="12.75">
      <c r="A25">
        <v>22</v>
      </c>
      <c r="B25" s="8" t="s">
        <v>163</v>
      </c>
      <c r="C25" t="s">
        <v>164</v>
      </c>
      <c r="D25" s="16">
        <v>160</v>
      </c>
      <c r="E25" s="7" t="s">
        <v>275</v>
      </c>
    </row>
    <row r="26" spans="1:5" ht="12.75">
      <c r="A26">
        <v>23</v>
      </c>
      <c r="B26" s="8" t="s">
        <v>163</v>
      </c>
      <c r="C26" t="s">
        <v>164</v>
      </c>
      <c r="D26" s="16">
        <f>850.85+473.08</f>
        <v>1323.93</v>
      </c>
      <c r="E26" s="7" t="s">
        <v>276</v>
      </c>
    </row>
    <row r="27" spans="1:5" ht="12.75">
      <c r="A27">
        <v>24</v>
      </c>
      <c r="B27" s="8">
        <v>3751</v>
      </c>
      <c r="C27" t="s">
        <v>162</v>
      </c>
      <c r="D27" s="16">
        <v>473.08</v>
      </c>
      <c r="E27" s="7" t="s">
        <v>277</v>
      </c>
    </row>
    <row r="28" spans="1:5" ht="12.75">
      <c r="A28">
        <v>25</v>
      </c>
      <c r="B28" s="8" t="s">
        <v>163</v>
      </c>
      <c r="C28" t="s">
        <v>164</v>
      </c>
      <c r="D28" s="16">
        <f>713.06-480</f>
        <v>233.05999999999995</v>
      </c>
      <c r="E28" s="7" t="s">
        <v>278</v>
      </c>
    </row>
    <row r="29" spans="1:5" ht="12.75">
      <c r="A29">
        <v>26</v>
      </c>
      <c r="B29" s="8">
        <v>3751</v>
      </c>
      <c r="C29" t="s">
        <v>162</v>
      </c>
      <c r="D29" s="16">
        <f>950+447</f>
        <v>1397</v>
      </c>
      <c r="E29" s="7" t="s">
        <v>279</v>
      </c>
    </row>
    <row r="30" spans="1:5" ht="12.75">
      <c r="A30">
        <v>27</v>
      </c>
      <c r="B30" s="8" t="s">
        <v>163</v>
      </c>
      <c r="C30" t="s">
        <v>164</v>
      </c>
      <c r="D30" s="16">
        <f>3101.6+220.01+172+431+185.35</f>
        <v>4109.96</v>
      </c>
      <c r="E30" s="7" t="s">
        <v>280</v>
      </c>
    </row>
    <row r="31" spans="1:5" ht="12.75">
      <c r="A31">
        <v>28</v>
      </c>
      <c r="D31" s="22"/>
      <c r="E31" s="7" t="s">
        <v>281</v>
      </c>
    </row>
    <row r="32" spans="1:5" ht="12.75">
      <c r="A32">
        <v>29</v>
      </c>
      <c r="B32" s="8" t="s">
        <v>163</v>
      </c>
      <c r="C32" t="s">
        <v>164</v>
      </c>
      <c r="D32" s="16">
        <f>1252+126+225+109.99+147.01</f>
        <v>1860</v>
      </c>
      <c r="E32" s="7" t="s">
        <v>282</v>
      </c>
    </row>
    <row r="33" spans="1:5" ht="12.75">
      <c r="A33">
        <v>30</v>
      </c>
      <c r="B33" s="8">
        <v>3751</v>
      </c>
      <c r="C33" t="s">
        <v>162</v>
      </c>
      <c r="D33" s="16">
        <v>502</v>
      </c>
      <c r="E33" s="7" t="s">
        <v>283</v>
      </c>
    </row>
    <row r="34" spans="1:5" ht="12.75">
      <c r="A34">
        <v>31</v>
      </c>
      <c r="B34" s="8" t="s">
        <v>163</v>
      </c>
      <c r="C34" t="s">
        <v>164</v>
      </c>
      <c r="D34" s="16">
        <f>621+1252</f>
        <v>1873</v>
      </c>
      <c r="E34" s="7" t="s">
        <v>284</v>
      </c>
    </row>
    <row r="35" spans="1:5" ht="12.75">
      <c r="A35">
        <v>32</v>
      </c>
      <c r="B35" s="8" t="s">
        <v>163</v>
      </c>
      <c r="C35" t="s">
        <v>164</v>
      </c>
      <c r="D35" s="16">
        <v>144</v>
      </c>
      <c r="E35" s="7" t="s">
        <v>285</v>
      </c>
    </row>
    <row r="36" spans="1:5" ht="12.75">
      <c r="A36">
        <v>33</v>
      </c>
      <c r="B36" s="8" t="s">
        <v>163</v>
      </c>
      <c r="C36" t="s">
        <v>164</v>
      </c>
      <c r="D36" s="16">
        <f>2366+821.46</f>
        <v>3187.46</v>
      </c>
      <c r="E36" s="7" t="s">
        <v>286</v>
      </c>
    </row>
    <row r="37" spans="1:5" ht="12.75">
      <c r="A37">
        <v>34</v>
      </c>
      <c r="B37" s="8" t="s">
        <v>163</v>
      </c>
      <c r="C37" t="s">
        <v>164</v>
      </c>
      <c r="D37" s="16">
        <v>80</v>
      </c>
      <c r="E37" s="7" t="s">
        <v>287</v>
      </c>
    </row>
    <row r="38" spans="1:5" ht="12.75">
      <c r="A38">
        <v>35</v>
      </c>
      <c r="B38" s="8">
        <v>3751</v>
      </c>
      <c r="C38" t="s">
        <v>162</v>
      </c>
      <c r="D38" s="16">
        <v>80</v>
      </c>
      <c r="E38" s="7" t="s">
        <v>288</v>
      </c>
    </row>
    <row r="39" spans="1:5" ht="12.75">
      <c r="A39">
        <v>36</v>
      </c>
      <c r="B39" s="8">
        <v>3751</v>
      </c>
      <c r="C39" t="s">
        <v>162</v>
      </c>
      <c r="D39" s="16">
        <v>80</v>
      </c>
      <c r="E39" s="7" t="s">
        <v>289</v>
      </c>
    </row>
    <row r="40" spans="1:5" ht="12.75">
      <c r="A40">
        <v>37</v>
      </c>
      <c r="B40" s="8">
        <v>3751</v>
      </c>
      <c r="C40" t="s">
        <v>162</v>
      </c>
      <c r="D40" s="16">
        <f>696-360</f>
        <v>336</v>
      </c>
      <c r="E40" s="7" t="s">
        <v>290</v>
      </c>
    </row>
    <row r="41" spans="1:5" ht="12.75">
      <c r="A41">
        <v>38</v>
      </c>
      <c r="B41" s="8" t="s">
        <v>163</v>
      </c>
      <c r="C41" t="s">
        <v>164</v>
      </c>
      <c r="D41" s="16">
        <f>170+190</f>
        <v>360</v>
      </c>
      <c r="E41" s="7" t="s">
        <v>291</v>
      </c>
    </row>
    <row r="42" spans="1:5" ht="12.75">
      <c r="A42">
        <v>39</v>
      </c>
      <c r="B42" s="8">
        <v>3751</v>
      </c>
      <c r="C42" t="s">
        <v>162</v>
      </c>
      <c r="D42" s="16">
        <v>360</v>
      </c>
      <c r="E42" s="7" t="s">
        <v>292</v>
      </c>
    </row>
    <row r="43" spans="1:5" ht="12.75">
      <c r="A43">
        <v>40</v>
      </c>
      <c r="B43" s="8" t="s">
        <v>163</v>
      </c>
      <c r="C43" t="s">
        <v>164</v>
      </c>
      <c r="D43" s="16">
        <v>160</v>
      </c>
      <c r="E43" s="7" t="s">
        <v>293</v>
      </c>
    </row>
    <row r="44" spans="1:5" ht="12.75">
      <c r="A44">
        <v>41</v>
      </c>
      <c r="B44" s="8" t="s">
        <v>163</v>
      </c>
      <c r="C44" t="s">
        <v>164</v>
      </c>
      <c r="D44" s="16">
        <v>329</v>
      </c>
      <c r="E44" s="7" t="s">
        <v>294</v>
      </c>
    </row>
    <row r="45" spans="1:5" ht="12.75">
      <c r="A45">
        <v>42</v>
      </c>
      <c r="B45" s="8">
        <v>3751</v>
      </c>
      <c r="C45" t="s">
        <v>162</v>
      </c>
      <c r="D45" s="16">
        <v>200</v>
      </c>
      <c r="E45" s="7" t="s">
        <v>295</v>
      </c>
    </row>
    <row r="46" spans="1:5" ht="12.75">
      <c r="A46">
        <v>43</v>
      </c>
      <c r="B46" s="8" t="s">
        <v>163</v>
      </c>
      <c r="C46" t="s">
        <v>164</v>
      </c>
      <c r="D46" s="16">
        <v>80</v>
      </c>
      <c r="E46" s="7" t="s">
        <v>296</v>
      </c>
    </row>
    <row r="47" spans="1:5" ht="12.75">
      <c r="A47">
        <v>44</v>
      </c>
      <c r="B47" s="8">
        <v>3751</v>
      </c>
      <c r="C47" t="s">
        <v>162</v>
      </c>
      <c r="D47" s="16">
        <v>0</v>
      </c>
      <c r="E47" s="7" t="s">
        <v>297</v>
      </c>
    </row>
    <row r="48" spans="1:5" ht="12.75">
      <c r="A48">
        <v>45</v>
      </c>
      <c r="D48" s="22"/>
      <c r="E48" s="7" t="s">
        <v>298</v>
      </c>
    </row>
    <row r="49" spans="1:5" ht="12.75">
      <c r="A49">
        <v>46</v>
      </c>
      <c r="B49" s="8" t="s">
        <v>163</v>
      </c>
      <c r="C49" t="s">
        <v>164</v>
      </c>
      <c r="D49" s="16">
        <f>291.5-160</f>
        <v>131.5</v>
      </c>
      <c r="E49" s="7" t="s">
        <v>299</v>
      </c>
    </row>
    <row r="50" spans="1:5" ht="12.75">
      <c r="A50">
        <v>47</v>
      </c>
      <c r="B50" s="8" t="s">
        <v>163</v>
      </c>
      <c r="C50" t="s">
        <v>164</v>
      </c>
      <c r="D50" s="16">
        <v>291</v>
      </c>
      <c r="E50" s="7" t="s">
        <v>300</v>
      </c>
    </row>
    <row r="51" spans="1:5" ht="12.75">
      <c r="A51">
        <v>48</v>
      </c>
      <c r="B51" s="8">
        <v>3751</v>
      </c>
      <c r="C51" t="s">
        <v>162</v>
      </c>
      <c r="D51" s="16">
        <v>189</v>
      </c>
      <c r="E51" s="7" t="s">
        <v>301</v>
      </c>
    </row>
    <row r="52" spans="1:5" ht="12.75">
      <c r="A52">
        <v>49</v>
      </c>
      <c r="B52" s="8">
        <v>3751</v>
      </c>
      <c r="C52" t="s">
        <v>162</v>
      </c>
      <c r="D52" s="16">
        <v>360</v>
      </c>
      <c r="E52" s="7" t="s">
        <v>302</v>
      </c>
    </row>
    <row r="53" spans="1:5" ht="12.75">
      <c r="A53">
        <v>50</v>
      </c>
      <c r="B53" s="8">
        <v>3751</v>
      </c>
      <c r="C53" t="s">
        <v>162</v>
      </c>
      <c r="D53" s="16">
        <f>421+460-480</f>
        <v>401</v>
      </c>
      <c r="E53" s="7" t="s">
        <v>303</v>
      </c>
    </row>
    <row r="54" spans="1:5" ht="12.75">
      <c r="A54">
        <v>51</v>
      </c>
      <c r="B54" s="8" t="s">
        <v>163</v>
      </c>
      <c r="C54" t="s">
        <v>164</v>
      </c>
      <c r="D54" s="16">
        <v>320</v>
      </c>
      <c r="E54" s="7" t="s">
        <v>304</v>
      </c>
    </row>
    <row r="55" spans="1:5" ht="12.75">
      <c r="A55">
        <v>52</v>
      </c>
      <c r="B55" s="8">
        <v>3751</v>
      </c>
      <c r="C55" t="s">
        <v>162</v>
      </c>
      <c r="D55" s="16">
        <v>115</v>
      </c>
      <c r="E55" s="7" t="s">
        <v>305</v>
      </c>
    </row>
    <row r="56" spans="1:5" ht="12.75">
      <c r="A56">
        <v>53</v>
      </c>
      <c r="B56" s="8" t="s">
        <v>163</v>
      </c>
      <c r="C56" t="s">
        <v>164</v>
      </c>
      <c r="D56" s="16">
        <v>840</v>
      </c>
      <c r="E56" s="7" t="s">
        <v>306</v>
      </c>
    </row>
    <row r="57" spans="1:5" ht="12.75">
      <c r="A57">
        <v>54</v>
      </c>
      <c r="D57" s="22"/>
      <c r="E57" s="7" t="s">
        <v>307</v>
      </c>
    </row>
    <row r="58" spans="1:5" ht="12.75">
      <c r="A58">
        <v>55</v>
      </c>
      <c r="B58" s="8">
        <v>3751</v>
      </c>
      <c r="C58" t="s">
        <v>162</v>
      </c>
      <c r="D58" s="16">
        <v>33</v>
      </c>
      <c r="E58" s="7" t="s">
        <v>308</v>
      </c>
    </row>
    <row r="59" spans="1:5" ht="12.75">
      <c r="A59">
        <v>56</v>
      </c>
      <c r="B59" s="8">
        <v>3751</v>
      </c>
      <c r="C59" t="s">
        <v>162</v>
      </c>
      <c r="D59" s="16">
        <v>80</v>
      </c>
      <c r="E59" s="7" t="s">
        <v>309</v>
      </c>
    </row>
    <row r="60" spans="1:5" ht="12.75">
      <c r="A60">
        <v>57</v>
      </c>
      <c r="B60" s="8" t="s">
        <v>163</v>
      </c>
      <c r="C60" t="s">
        <v>164</v>
      </c>
      <c r="D60" s="16">
        <v>80</v>
      </c>
      <c r="E60" s="7" t="s">
        <v>310</v>
      </c>
    </row>
    <row r="61" spans="1:5" ht="12.75">
      <c r="A61">
        <v>58</v>
      </c>
      <c r="B61" s="8">
        <v>3751</v>
      </c>
      <c r="C61" t="s">
        <v>162</v>
      </c>
      <c r="D61" s="16">
        <v>80</v>
      </c>
      <c r="E61" s="7" t="s">
        <v>311</v>
      </c>
    </row>
    <row r="62" spans="1:5" ht="12.75">
      <c r="A62">
        <v>59</v>
      </c>
      <c r="D62" s="22"/>
      <c r="E62" s="7" t="s">
        <v>312</v>
      </c>
    </row>
    <row r="63" spans="1:5" ht="12.75">
      <c r="A63">
        <v>60</v>
      </c>
      <c r="D63" s="22"/>
      <c r="E63" s="7" t="s">
        <v>313</v>
      </c>
    </row>
    <row r="64" spans="1:5" ht="12.75">
      <c r="A64">
        <v>61</v>
      </c>
      <c r="B64" s="8" t="s">
        <v>163</v>
      </c>
      <c r="C64" t="s">
        <v>164</v>
      </c>
      <c r="D64" s="16">
        <v>400</v>
      </c>
      <c r="E64" s="7" t="s">
        <v>314</v>
      </c>
    </row>
    <row r="65" spans="1:5" ht="12.75">
      <c r="A65">
        <v>62</v>
      </c>
      <c r="B65" s="8" t="s">
        <v>163</v>
      </c>
      <c r="C65" t="s">
        <v>164</v>
      </c>
      <c r="D65" s="16">
        <v>240</v>
      </c>
      <c r="E65" s="7" t="s">
        <v>315</v>
      </c>
    </row>
    <row r="66" spans="1:5" ht="12.75">
      <c r="A66">
        <v>63</v>
      </c>
      <c r="B66" s="8" t="s">
        <v>163</v>
      </c>
      <c r="C66" t="s">
        <v>164</v>
      </c>
      <c r="D66" s="16">
        <f>2382.4+959.2</f>
        <v>3341.6000000000004</v>
      </c>
      <c r="E66" s="7" t="s">
        <v>316</v>
      </c>
    </row>
    <row r="67" spans="1:5" ht="12.75">
      <c r="A67">
        <v>64</v>
      </c>
      <c r="B67" s="8" t="s">
        <v>163</v>
      </c>
      <c r="C67" t="s">
        <v>164</v>
      </c>
      <c r="D67" s="16">
        <v>80</v>
      </c>
      <c r="E67" s="7" t="s">
        <v>317</v>
      </c>
    </row>
    <row r="68" spans="1:5" ht="12.75">
      <c r="A68">
        <v>65</v>
      </c>
      <c r="D68" s="22"/>
      <c r="E68" s="7" t="s">
        <v>318</v>
      </c>
    </row>
    <row r="69" spans="1:5" ht="12.75">
      <c r="A69">
        <v>66</v>
      </c>
      <c r="B69" s="8">
        <v>3751</v>
      </c>
      <c r="C69" t="s">
        <v>162</v>
      </c>
      <c r="D69" s="16">
        <v>316</v>
      </c>
      <c r="E69" s="7" t="s">
        <v>319</v>
      </c>
    </row>
    <row r="70" spans="1:5" ht="12.75">
      <c r="A70">
        <v>67</v>
      </c>
      <c r="B70" s="8">
        <v>3751</v>
      </c>
      <c r="C70" t="s">
        <v>162</v>
      </c>
      <c r="D70" s="16">
        <v>1372.12</v>
      </c>
      <c r="E70" s="7" t="s">
        <v>320</v>
      </c>
    </row>
    <row r="71" spans="1:5" ht="12.75">
      <c r="A71">
        <v>68</v>
      </c>
      <c r="B71" s="8">
        <v>3751</v>
      </c>
      <c r="C71" t="s">
        <v>162</v>
      </c>
      <c r="D71" s="16">
        <f>1372.12+306</f>
        <v>1678.12</v>
      </c>
      <c r="E71" s="7" t="s">
        <v>321</v>
      </c>
    </row>
    <row r="72" spans="1:5" ht="12.75">
      <c r="A72">
        <v>69</v>
      </c>
      <c r="B72" s="8" t="s">
        <v>163</v>
      </c>
      <c r="C72" t="s">
        <v>164</v>
      </c>
      <c r="D72" s="16">
        <f>2025.04+757.5</f>
        <v>2782.54</v>
      </c>
      <c r="E72" s="7" t="s">
        <v>322</v>
      </c>
    </row>
    <row r="73" spans="1:5" ht="12.75">
      <c r="A73">
        <v>70</v>
      </c>
      <c r="B73" s="8">
        <v>3751</v>
      </c>
      <c r="C73" t="s">
        <v>162</v>
      </c>
      <c r="D73" s="16">
        <v>720</v>
      </c>
      <c r="E73" s="7" t="s">
        <v>323</v>
      </c>
    </row>
    <row r="74" spans="1:5" ht="12.75">
      <c r="A74">
        <v>71</v>
      </c>
      <c r="B74" s="8" t="s">
        <v>163</v>
      </c>
      <c r="C74" t="s">
        <v>164</v>
      </c>
      <c r="D74" s="16">
        <v>609.99</v>
      </c>
      <c r="E74" s="7" t="s">
        <v>324</v>
      </c>
    </row>
    <row r="75" spans="1:5" ht="12.75">
      <c r="A75">
        <v>72</v>
      </c>
      <c r="D75" s="16"/>
      <c r="E75" s="7" t="s">
        <v>325</v>
      </c>
    </row>
    <row r="76" spans="1:5" ht="12.75">
      <c r="A76">
        <v>73</v>
      </c>
      <c r="B76" s="8">
        <v>3751</v>
      </c>
      <c r="C76" t="s">
        <v>162</v>
      </c>
      <c r="D76" s="16">
        <f>1372.12+714.49</f>
        <v>2086.6099999999997</v>
      </c>
      <c r="E76" s="7" t="s">
        <v>326</v>
      </c>
    </row>
    <row r="77" spans="1:5" ht="12.75">
      <c r="A77">
        <v>74</v>
      </c>
      <c r="B77" s="8" t="s">
        <v>163</v>
      </c>
      <c r="C77" t="s">
        <v>164</v>
      </c>
      <c r="D77" s="16">
        <v>120</v>
      </c>
      <c r="E77" s="7" t="s">
        <v>327</v>
      </c>
    </row>
    <row r="78" spans="1:5" ht="12.75">
      <c r="A78">
        <v>75</v>
      </c>
      <c r="B78" s="8">
        <v>3751</v>
      </c>
      <c r="C78" t="s">
        <v>162</v>
      </c>
      <c r="D78" s="16">
        <v>320</v>
      </c>
      <c r="E78" s="7" t="s">
        <v>328</v>
      </c>
    </row>
    <row r="79" spans="1:5" ht="12.75">
      <c r="A79">
        <v>76</v>
      </c>
      <c r="B79" s="8" t="s">
        <v>163</v>
      </c>
      <c r="C79" t="s">
        <v>164</v>
      </c>
      <c r="D79" s="16">
        <v>430</v>
      </c>
      <c r="E79" s="7" t="s">
        <v>329</v>
      </c>
    </row>
    <row r="80" spans="1:5" ht="12.75">
      <c r="A80">
        <v>77</v>
      </c>
      <c r="B80" s="8" t="s">
        <v>163</v>
      </c>
      <c r="C80" t="s">
        <v>164</v>
      </c>
      <c r="D80" s="16">
        <v>80</v>
      </c>
      <c r="E80" s="7" t="s">
        <v>330</v>
      </c>
    </row>
    <row r="81" spans="1:5" ht="12.75">
      <c r="A81">
        <v>78</v>
      </c>
      <c r="B81" s="8">
        <v>3751</v>
      </c>
      <c r="C81" t="s">
        <v>162</v>
      </c>
      <c r="D81" s="16">
        <v>80</v>
      </c>
      <c r="E81" s="7" t="s">
        <v>331</v>
      </c>
    </row>
    <row r="82" spans="1:5" ht="12.75">
      <c r="A82">
        <v>79</v>
      </c>
      <c r="B82" s="8">
        <v>3751</v>
      </c>
      <c r="C82" t="s">
        <v>162</v>
      </c>
      <c r="D82" s="16">
        <f>87+285+1550.8</f>
        <v>1922.8</v>
      </c>
      <c r="E82" s="7" t="s">
        <v>332</v>
      </c>
    </row>
    <row r="83" spans="1:5" ht="12.75">
      <c r="A83">
        <v>80</v>
      </c>
      <c r="B83" s="8">
        <v>3751</v>
      </c>
      <c r="C83" t="s">
        <v>162</v>
      </c>
      <c r="D83" s="16">
        <f>2579.99+1604.65</f>
        <v>4184.639999999999</v>
      </c>
      <c r="E83" s="7" t="s">
        <v>333</v>
      </c>
    </row>
    <row r="84" spans="1:5" ht="12.75">
      <c r="A84">
        <v>81</v>
      </c>
      <c r="B84" s="8" t="s">
        <v>163</v>
      </c>
      <c r="C84" t="s">
        <v>164</v>
      </c>
      <c r="D84" s="16">
        <f>1637.8+855</f>
        <v>2492.8</v>
      </c>
      <c r="E84" s="7" t="s">
        <v>334</v>
      </c>
    </row>
    <row r="85" spans="1:5" ht="12.75">
      <c r="A85">
        <v>82</v>
      </c>
      <c r="B85" s="8">
        <v>3751</v>
      </c>
      <c r="C85" t="s">
        <v>162</v>
      </c>
      <c r="D85" s="16">
        <v>720</v>
      </c>
      <c r="E85" s="7" t="s">
        <v>335</v>
      </c>
    </row>
    <row r="86" spans="1:5" ht="12.75">
      <c r="A86">
        <v>83</v>
      </c>
      <c r="B86" s="8" t="s">
        <v>163</v>
      </c>
      <c r="C86" t="s">
        <v>164</v>
      </c>
      <c r="D86" s="16">
        <v>160</v>
      </c>
      <c r="E86" s="7" t="s">
        <v>336</v>
      </c>
    </row>
    <row r="87" spans="1:5" ht="12.75">
      <c r="A87">
        <v>84</v>
      </c>
      <c r="B87" s="8" t="s">
        <v>163</v>
      </c>
      <c r="C87" t="s">
        <v>164</v>
      </c>
      <c r="D87" s="16">
        <v>160</v>
      </c>
      <c r="E87" s="7" t="s">
        <v>337</v>
      </c>
    </row>
    <row r="88" spans="1:5" ht="12.75">
      <c r="A88">
        <v>85</v>
      </c>
      <c r="B88" s="8" t="s">
        <v>163</v>
      </c>
      <c r="C88" t="s">
        <v>164</v>
      </c>
      <c r="D88" s="16">
        <f>393-240</f>
        <v>153</v>
      </c>
      <c r="E88" s="7" t="s">
        <v>338</v>
      </c>
    </row>
    <row r="89" spans="1:5" ht="12.75">
      <c r="A89">
        <v>86</v>
      </c>
      <c r="B89" s="8" t="s">
        <v>163</v>
      </c>
      <c r="C89" t="s">
        <v>164</v>
      </c>
      <c r="D89" s="16">
        <f>397.56+810</f>
        <v>1207.56</v>
      </c>
      <c r="E89" s="7" t="s">
        <v>339</v>
      </c>
    </row>
    <row r="90" spans="1:5" ht="12.75">
      <c r="A90">
        <v>87</v>
      </c>
      <c r="B90" s="8" t="s">
        <v>163</v>
      </c>
      <c r="C90" t="s">
        <v>164</v>
      </c>
      <c r="D90" s="16">
        <v>80</v>
      </c>
      <c r="E90" s="7" t="s">
        <v>340</v>
      </c>
    </row>
    <row r="91" spans="1:5" ht="12.75">
      <c r="A91">
        <v>88</v>
      </c>
      <c r="B91" s="8">
        <v>3751</v>
      </c>
      <c r="C91" t="s">
        <v>162</v>
      </c>
      <c r="D91" s="16">
        <v>80</v>
      </c>
      <c r="E91" s="7" t="s">
        <v>341</v>
      </c>
    </row>
    <row r="92" spans="1:5" ht="12.75">
      <c r="A92">
        <v>89</v>
      </c>
      <c r="B92" s="8" t="s">
        <v>163</v>
      </c>
      <c r="C92" t="s">
        <v>164</v>
      </c>
      <c r="D92" s="16">
        <f>547-480</f>
        <v>67</v>
      </c>
      <c r="E92" s="7" t="s">
        <v>342</v>
      </c>
    </row>
    <row r="93" spans="1:5" ht="12.75">
      <c r="A93">
        <v>90</v>
      </c>
      <c r="D93" s="16"/>
      <c r="E93" s="7" t="s">
        <v>343</v>
      </c>
    </row>
    <row r="94" spans="1:5" ht="12.75">
      <c r="A94">
        <v>91</v>
      </c>
      <c r="B94" s="8" t="s">
        <v>163</v>
      </c>
      <c r="C94" t="s">
        <v>164</v>
      </c>
      <c r="D94" s="16">
        <f>502+929.13</f>
        <v>1431.13</v>
      </c>
      <c r="E94" s="7" t="s">
        <v>344</v>
      </c>
    </row>
    <row r="95" spans="1:5" ht="12.75">
      <c r="A95">
        <v>92</v>
      </c>
      <c r="B95" s="8" t="s">
        <v>163</v>
      </c>
      <c r="C95" t="s">
        <v>164</v>
      </c>
      <c r="D95" s="16">
        <v>109.5</v>
      </c>
      <c r="E95" s="7" t="s">
        <v>345</v>
      </c>
    </row>
    <row r="96" spans="1:5" ht="12.75">
      <c r="A96">
        <v>93</v>
      </c>
      <c r="B96" s="8" t="s">
        <v>163</v>
      </c>
      <c r="C96" t="s">
        <v>164</v>
      </c>
      <c r="D96" s="16">
        <v>164</v>
      </c>
      <c r="E96" s="7" t="s">
        <v>346</v>
      </c>
    </row>
    <row r="97" spans="1:5" ht="12.75">
      <c r="A97">
        <v>94</v>
      </c>
      <c r="B97" s="8" t="s">
        <v>163</v>
      </c>
      <c r="C97" t="s">
        <v>164</v>
      </c>
      <c r="D97" s="16">
        <v>235</v>
      </c>
      <c r="E97" s="7" t="s">
        <v>347</v>
      </c>
    </row>
    <row r="98" spans="1:5" ht="12.75">
      <c r="A98">
        <v>95</v>
      </c>
      <c r="B98" s="8">
        <v>3751</v>
      </c>
      <c r="C98" t="s">
        <v>162</v>
      </c>
      <c r="D98" s="16">
        <v>0</v>
      </c>
      <c r="E98" s="7" t="s">
        <v>348</v>
      </c>
    </row>
    <row r="99" spans="1:5" ht="12.75">
      <c r="A99">
        <v>96</v>
      </c>
      <c r="D99" s="16"/>
      <c r="E99" s="7" t="s">
        <v>349</v>
      </c>
    </row>
    <row r="100" spans="1:5" ht="12.75">
      <c r="A100">
        <v>97</v>
      </c>
      <c r="B100" s="8">
        <v>3751</v>
      </c>
      <c r="C100" t="s">
        <v>162</v>
      </c>
      <c r="D100" s="16">
        <v>480</v>
      </c>
      <c r="E100" s="7" t="s">
        <v>350</v>
      </c>
    </row>
    <row r="101" spans="1:5" ht="12.75">
      <c r="A101">
        <v>98</v>
      </c>
      <c r="D101" s="16"/>
      <c r="E101" s="7" t="s">
        <v>351</v>
      </c>
    </row>
    <row r="102" spans="1:5" ht="12.75">
      <c r="A102">
        <v>99</v>
      </c>
      <c r="B102" s="8" t="s">
        <v>163</v>
      </c>
      <c r="C102" t="s">
        <v>164</v>
      </c>
      <c r="D102" s="16">
        <v>774.99</v>
      </c>
      <c r="E102" s="7" t="s">
        <v>352</v>
      </c>
    </row>
    <row r="103" spans="1:5" ht="12.75">
      <c r="A103">
        <v>100</v>
      </c>
      <c r="D103" s="16"/>
      <c r="E103" s="7" t="s">
        <v>353</v>
      </c>
    </row>
    <row r="104" spans="1:5" ht="12.75">
      <c r="A104">
        <v>101</v>
      </c>
      <c r="B104" s="8">
        <v>3751</v>
      </c>
      <c r="C104" t="s">
        <v>162</v>
      </c>
      <c r="D104" s="16">
        <f>2947.51+2947.49</f>
        <v>5895</v>
      </c>
      <c r="E104" s="7" t="s">
        <v>354</v>
      </c>
    </row>
    <row r="105" spans="1:5" ht="12.75">
      <c r="A105">
        <v>102</v>
      </c>
      <c r="D105" s="16"/>
      <c r="E105" s="7" t="s">
        <v>355</v>
      </c>
    </row>
    <row r="106" spans="1:5" ht="12.75">
      <c r="A106">
        <v>103</v>
      </c>
      <c r="B106" s="8" t="s">
        <v>163</v>
      </c>
      <c r="C106" t="s">
        <v>164</v>
      </c>
      <c r="D106" s="16">
        <v>480</v>
      </c>
      <c r="E106" s="7" t="s">
        <v>356</v>
      </c>
    </row>
    <row r="107" spans="1:5" ht="12.75">
      <c r="A107">
        <v>104</v>
      </c>
      <c r="B107" s="8" t="s">
        <v>163</v>
      </c>
      <c r="C107" t="s">
        <v>164</v>
      </c>
      <c r="D107" s="16">
        <f>777+3195.57</f>
        <v>3972.57</v>
      </c>
      <c r="E107" s="7" t="s">
        <v>357</v>
      </c>
    </row>
    <row r="108" spans="1:5" ht="12.75">
      <c r="A108">
        <v>105</v>
      </c>
      <c r="B108" s="8" t="s">
        <v>163</v>
      </c>
      <c r="C108" t="s">
        <v>164</v>
      </c>
      <c r="D108" s="16">
        <v>926</v>
      </c>
      <c r="E108" s="7" t="s">
        <v>358</v>
      </c>
    </row>
    <row r="109" spans="1:5" ht="12.75">
      <c r="A109">
        <v>106</v>
      </c>
      <c r="D109" s="16"/>
      <c r="E109" s="7" t="s">
        <v>359</v>
      </c>
    </row>
    <row r="110" spans="1:5" ht="12.75">
      <c r="A110">
        <v>107</v>
      </c>
      <c r="D110" s="16"/>
      <c r="E110" s="7" t="s">
        <v>360</v>
      </c>
    </row>
    <row r="111" spans="1:5" ht="12.75">
      <c r="A111">
        <v>108</v>
      </c>
      <c r="B111" s="8" t="s">
        <v>163</v>
      </c>
      <c r="C111" t="s">
        <v>164</v>
      </c>
      <c r="D111" s="16">
        <f>639+3396</f>
        <v>4035</v>
      </c>
      <c r="E111" s="7" t="s">
        <v>361</v>
      </c>
    </row>
    <row r="112" spans="1:5" ht="12.75">
      <c r="A112">
        <v>109</v>
      </c>
      <c r="B112" s="8" t="s">
        <v>163</v>
      </c>
      <c r="C112" t="s">
        <v>164</v>
      </c>
      <c r="D112" s="16">
        <f>829+1649</f>
        <v>2478</v>
      </c>
      <c r="E112" s="7" t="s">
        <v>362</v>
      </c>
    </row>
    <row r="113" spans="1:5" ht="12.75">
      <c r="A113">
        <v>110</v>
      </c>
      <c r="B113" s="8" t="s">
        <v>163</v>
      </c>
      <c r="C113" t="s">
        <v>164</v>
      </c>
      <c r="D113" s="16">
        <v>868</v>
      </c>
      <c r="E113" s="7" t="s">
        <v>363</v>
      </c>
    </row>
    <row r="114" spans="1:5" ht="12.75">
      <c r="A114">
        <v>111</v>
      </c>
      <c r="D114" s="16"/>
      <c r="E114" s="7" t="s">
        <v>364</v>
      </c>
    </row>
    <row r="115" spans="1:5" ht="12.75">
      <c r="A115">
        <v>112</v>
      </c>
      <c r="B115" s="8" t="s">
        <v>163</v>
      </c>
      <c r="C115" t="s">
        <v>164</v>
      </c>
      <c r="D115" s="16">
        <v>854</v>
      </c>
      <c r="E115" s="7" t="s">
        <v>365</v>
      </c>
    </row>
    <row r="116" spans="1:5" ht="12.75">
      <c r="A116">
        <v>113</v>
      </c>
      <c r="D116" s="16"/>
      <c r="E116" s="7" t="s">
        <v>366</v>
      </c>
    </row>
    <row r="117" spans="1:5" ht="12.75">
      <c r="A117">
        <v>114</v>
      </c>
      <c r="B117" s="8" t="s">
        <v>163</v>
      </c>
      <c r="C117" t="s">
        <v>164</v>
      </c>
      <c r="D117" s="16">
        <f>3107.4-1600+2397+2397+1611.5+2397</f>
        <v>10309.9</v>
      </c>
      <c r="E117" s="7" t="s">
        <v>367</v>
      </c>
    </row>
    <row r="118" spans="1:5" ht="12.75">
      <c r="A118">
        <v>115</v>
      </c>
      <c r="D118" s="16"/>
      <c r="E118" s="7" t="s">
        <v>368</v>
      </c>
    </row>
    <row r="119" spans="1:5" ht="12.75">
      <c r="A119">
        <v>116</v>
      </c>
      <c r="D119" s="16"/>
      <c r="E119" s="7" t="s">
        <v>369</v>
      </c>
    </row>
    <row r="120" spans="1:5" ht="12.75">
      <c r="A120">
        <v>117</v>
      </c>
      <c r="B120" s="8" t="s">
        <v>163</v>
      </c>
      <c r="C120" t="s">
        <v>164</v>
      </c>
      <c r="D120" s="16">
        <v>240</v>
      </c>
      <c r="E120" s="7" t="s">
        <v>370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0"/>
  <sheetViews>
    <sheetView zoomScalePageLayoutView="0" workbookViewId="0" topLeftCell="A27">
      <selection activeCell="C42" sqref="C42"/>
    </sheetView>
  </sheetViews>
  <sheetFormatPr defaultColWidth="9.140625" defaultRowHeight="12.75"/>
  <cols>
    <col min="1" max="1" width="4.00390625" style="0" bestFit="1" customWidth="1"/>
    <col min="2" max="2" width="84.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32" t="s">
        <v>621</v>
      </c>
    </row>
    <row r="5" spans="1:2" ht="12.75">
      <c r="A5">
        <v>2</v>
      </c>
      <c r="B5" s="32" t="s">
        <v>622</v>
      </c>
    </row>
    <row r="6" spans="1:2" ht="12.75">
      <c r="A6">
        <v>3</v>
      </c>
      <c r="B6" s="32" t="s">
        <v>623</v>
      </c>
    </row>
    <row r="7" spans="1:2" ht="12.75">
      <c r="A7">
        <v>4</v>
      </c>
      <c r="B7" s="32" t="s">
        <v>624</v>
      </c>
    </row>
    <row r="8" spans="1:2" ht="12.75">
      <c r="A8">
        <v>5</v>
      </c>
      <c r="B8" s="33" t="s">
        <v>625</v>
      </c>
    </row>
    <row r="9" spans="1:2" ht="12.75">
      <c r="A9">
        <v>6</v>
      </c>
      <c r="B9" s="33" t="s">
        <v>626</v>
      </c>
    </row>
    <row r="10" spans="1:2" ht="12.75">
      <c r="A10">
        <v>7</v>
      </c>
      <c r="B10" s="33" t="s">
        <v>627</v>
      </c>
    </row>
    <row r="11" spans="1:2" ht="12.75">
      <c r="A11">
        <v>8</v>
      </c>
      <c r="B11" s="33" t="s">
        <v>628</v>
      </c>
    </row>
    <row r="12" spans="1:2" ht="12.75">
      <c r="A12">
        <v>9</v>
      </c>
      <c r="B12" s="33" t="s">
        <v>629</v>
      </c>
    </row>
    <row r="13" spans="1:2" ht="12.75">
      <c r="A13">
        <v>10</v>
      </c>
      <c r="B13" s="33" t="s">
        <v>630</v>
      </c>
    </row>
    <row r="14" spans="1:2" ht="12.75">
      <c r="A14">
        <v>11</v>
      </c>
      <c r="B14" s="32" t="s">
        <v>631</v>
      </c>
    </row>
    <row r="15" spans="1:2" ht="12.75">
      <c r="A15">
        <v>12</v>
      </c>
      <c r="B15" s="32" t="s">
        <v>632</v>
      </c>
    </row>
    <row r="16" spans="1:2" ht="12.75">
      <c r="A16">
        <v>13</v>
      </c>
      <c r="B16" s="32" t="s">
        <v>633</v>
      </c>
    </row>
    <row r="17" spans="1:2" ht="12.75">
      <c r="A17">
        <v>14</v>
      </c>
      <c r="B17" s="32" t="s">
        <v>634</v>
      </c>
    </row>
    <row r="18" spans="1:2" ht="12.75">
      <c r="A18">
        <v>15</v>
      </c>
      <c r="B18" s="32" t="s">
        <v>635</v>
      </c>
    </row>
    <row r="19" spans="1:2" ht="12.75">
      <c r="A19">
        <v>16</v>
      </c>
      <c r="B19" s="32" t="s">
        <v>636</v>
      </c>
    </row>
    <row r="20" spans="1:2" ht="12.75">
      <c r="A20">
        <v>17</v>
      </c>
      <c r="B20" s="32" t="s">
        <v>637</v>
      </c>
    </row>
    <row r="21" spans="1:2" ht="12.75">
      <c r="A21">
        <v>18</v>
      </c>
      <c r="B21" s="32" t="s">
        <v>638</v>
      </c>
    </row>
    <row r="22" spans="1:2" ht="12.75">
      <c r="A22">
        <v>19</v>
      </c>
      <c r="B22" s="32" t="s">
        <v>639</v>
      </c>
    </row>
    <row r="23" spans="1:2" ht="12.75">
      <c r="A23">
        <v>20</v>
      </c>
      <c r="B23" s="32" t="s">
        <v>640</v>
      </c>
    </row>
    <row r="24" spans="1:2" ht="12.75">
      <c r="A24">
        <v>21</v>
      </c>
      <c r="B24" s="32" t="s">
        <v>641</v>
      </c>
    </row>
    <row r="25" spans="1:2" ht="12.75">
      <c r="A25">
        <v>22</v>
      </c>
      <c r="B25" s="32" t="s">
        <v>642</v>
      </c>
    </row>
    <row r="26" spans="1:2" ht="12.75">
      <c r="A26">
        <v>23</v>
      </c>
      <c r="B26" s="32" t="s">
        <v>643</v>
      </c>
    </row>
    <row r="27" spans="1:2" ht="12.75">
      <c r="A27">
        <v>24</v>
      </c>
      <c r="B27" s="32" t="s">
        <v>644</v>
      </c>
    </row>
    <row r="28" spans="1:2" ht="12.75">
      <c r="A28">
        <v>25</v>
      </c>
      <c r="B28" s="32" t="s">
        <v>645</v>
      </c>
    </row>
    <row r="29" spans="1:2" ht="12.75">
      <c r="A29">
        <v>26</v>
      </c>
      <c r="B29" s="32" t="s">
        <v>646</v>
      </c>
    </row>
    <row r="30" spans="1:2" ht="12.75">
      <c r="A30">
        <v>27</v>
      </c>
      <c r="B30" s="32" t="s">
        <v>647</v>
      </c>
    </row>
    <row r="31" ht="12.75">
      <c r="A31">
        <v>28</v>
      </c>
    </row>
    <row r="32" spans="1:2" ht="12.75">
      <c r="A32">
        <v>29</v>
      </c>
      <c r="B32" s="32" t="s">
        <v>648</v>
      </c>
    </row>
    <row r="33" spans="1:2" ht="12.75">
      <c r="A33">
        <v>30</v>
      </c>
      <c r="B33" s="32" t="s">
        <v>649</v>
      </c>
    </row>
    <row r="34" spans="1:2" ht="12.75">
      <c r="A34">
        <v>31</v>
      </c>
      <c r="B34" s="32" t="s">
        <v>650</v>
      </c>
    </row>
    <row r="35" spans="1:2" ht="12.75">
      <c r="A35">
        <v>32</v>
      </c>
      <c r="B35" s="32" t="s">
        <v>651</v>
      </c>
    </row>
    <row r="36" spans="1:2" ht="12.75">
      <c r="A36">
        <v>33</v>
      </c>
      <c r="B36" s="32" t="s">
        <v>652</v>
      </c>
    </row>
    <row r="37" spans="1:2" ht="12.75">
      <c r="A37">
        <v>34</v>
      </c>
      <c r="B37" s="32" t="s">
        <v>653</v>
      </c>
    </row>
    <row r="38" spans="1:2" ht="12.75">
      <c r="A38">
        <v>35</v>
      </c>
      <c r="B38" s="32" t="s">
        <v>654</v>
      </c>
    </row>
    <row r="39" spans="1:2" ht="12.75">
      <c r="A39">
        <v>36</v>
      </c>
      <c r="B39" s="32" t="s">
        <v>655</v>
      </c>
    </row>
    <row r="40" spans="1:2" ht="12.75">
      <c r="A40">
        <v>37</v>
      </c>
      <c r="B40" s="32" t="s">
        <v>656</v>
      </c>
    </row>
    <row r="41" spans="1:2" ht="12.75">
      <c r="A41">
        <v>38</v>
      </c>
      <c r="B41" s="32" t="s">
        <v>657</v>
      </c>
    </row>
    <row r="42" spans="1:2" ht="12.75">
      <c r="A42">
        <v>39</v>
      </c>
      <c r="B42" s="32" t="s">
        <v>719</v>
      </c>
    </row>
    <row r="43" spans="1:2" ht="12.75">
      <c r="A43">
        <v>40</v>
      </c>
      <c r="B43" s="32" t="s">
        <v>658</v>
      </c>
    </row>
    <row r="44" spans="1:2" ht="12.75">
      <c r="A44">
        <v>41</v>
      </c>
      <c r="B44" s="32" t="s">
        <v>659</v>
      </c>
    </row>
    <row r="45" spans="1:2" ht="12.75">
      <c r="A45">
        <v>42</v>
      </c>
      <c r="B45" s="34" t="s">
        <v>660</v>
      </c>
    </row>
    <row r="46" spans="1:2" ht="12.75">
      <c r="A46">
        <v>43</v>
      </c>
      <c r="B46" s="32" t="s">
        <v>661</v>
      </c>
    </row>
    <row r="47" spans="1:2" ht="12.75">
      <c r="A47">
        <v>44</v>
      </c>
      <c r="B47" s="32" t="s">
        <v>662</v>
      </c>
    </row>
    <row r="48" spans="1:2" ht="12.75">
      <c r="A48">
        <v>45</v>
      </c>
      <c r="B48" s="32" t="s">
        <v>663</v>
      </c>
    </row>
    <row r="49" spans="1:2" ht="12.75">
      <c r="A49">
        <v>46</v>
      </c>
      <c r="B49" s="32" t="s">
        <v>664</v>
      </c>
    </row>
    <row r="50" spans="1:2" ht="12.75">
      <c r="A50">
        <v>47</v>
      </c>
      <c r="B50" s="32" t="s">
        <v>665</v>
      </c>
    </row>
    <row r="51" spans="1:2" ht="12.75">
      <c r="A51">
        <v>48</v>
      </c>
      <c r="B51" s="32" t="s">
        <v>717</v>
      </c>
    </row>
    <row r="52" spans="1:2" ht="12.75">
      <c r="A52">
        <v>49</v>
      </c>
      <c r="B52" s="34" t="s">
        <v>666</v>
      </c>
    </row>
    <row r="53" spans="1:2" ht="12.75">
      <c r="A53">
        <v>50</v>
      </c>
      <c r="B53" s="34" t="s">
        <v>667</v>
      </c>
    </row>
    <row r="54" spans="1:2" ht="12.75">
      <c r="A54">
        <v>51</v>
      </c>
      <c r="B54" s="34" t="s">
        <v>668</v>
      </c>
    </row>
    <row r="55" spans="1:2" ht="12.75">
      <c r="A55">
        <v>52</v>
      </c>
      <c r="B55" s="34" t="s">
        <v>669</v>
      </c>
    </row>
    <row r="56" spans="1:2" ht="12.75">
      <c r="A56">
        <v>53</v>
      </c>
      <c r="B56" s="34" t="s">
        <v>670</v>
      </c>
    </row>
    <row r="57" spans="1:2" ht="12.75">
      <c r="A57">
        <v>54</v>
      </c>
      <c r="B57" s="34" t="s">
        <v>671</v>
      </c>
    </row>
    <row r="58" spans="1:2" ht="12.75">
      <c r="A58">
        <v>55</v>
      </c>
      <c r="B58" s="34" t="s">
        <v>672</v>
      </c>
    </row>
    <row r="59" spans="1:2" ht="12.75">
      <c r="A59">
        <v>56</v>
      </c>
      <c r="B59" s="34" t="s">
        <v>673</v>
      </c>
    </row>
    <row r="60" spans="1:2" ht="12.75">
      <c r="A60">
        <v>57</v>
      </c>
      <c r="B60" s="34" t="s">
        <v>674</v>
      </c>
    </row>
    <row r="61" spans="1:2" ht="12.75">
      <c r="A61">
        <v>58</v>
      </c>
      <c r="B61" s="34" t="s">
        <v>675</v>
      </c>
    </row>
    <row r="62" spans="1:2" ht="12.75">
      <c r="A62">
        <v>59</v>
      </c>
      <c r="B62" s="34" t="s">
        <v>676</v>
      </c>
    </row>
    <row r="63" spans="1:2" ht="12.75">
      <c r="A63">
        <v>60</v>
      </c>
      <c r="B63" s="34" t="s">
        <v>677</v>
      </c>
    </row>
    <row r="64" spans="1:2" ht="12.75">
      <c r="A64">
        <v>61</v>
      </c>
      <c r="B64" s="34" t="s">
        <v>718</v>
      </c>
    </row>
    <row r="65" spans="1:2" ht="12.75">
      <c r="A65">
        <v>62</v>
      </c>
      <c r="B65" s="34" t="s">
        <v>678</v>
      </c>
    </row>
    <row r="66" spans="1:2" ht="12.75">
      <c r="A66">
        <v>63</v>
      </c>
      <c r="B66" s="34" t="s">
        <v>679</v>
      </c>
    </row>
    <row r="67" spans="1:2" ht="12.75">
      <c r="A67">
        <v>64</v>
      </c>
      <c r="B67" s="34" t="s">
        <v>680</v>
      </c>
    </row>
    <row r="68" spans="1:2" ht="12.75">
      <c r="A68">
        <v>65</v>
      </c>
      <c r="B68" s="34" t="s">
        <v>681</v>
      </c>
    </row>
    <row r="69" spans="1:2" ht="12.75">
      <c r="A69">
        <v>66</v>
      </c>
      <c r="B69" s="34" t="s">
        <v>682</v>
      </c>
    </row>
    <row r="70" spans="1:2" ht="12.75">
      <c r="A70">
        <v>67</v>
      </c>
      <c r="B70" s="34" t="s">
        <v>683</v>
      </c>
    </row>
    <row r="71" spans="1:2" ht="12.75">
      <c r="A71">
        <v>68</v>
      </c>
      <c r="B71" s="34" t="s">
        <v>684</v>
      </c>
    </row>
    <row r="72" spans="1:2" ht="12.75">
      <c r="A72">
        <v>69</v>
      </c>
      <c r="B72" s="34" t="s">
        <v>685</v>
      </c>
    </row>
    <row r="73" spans="1:2" ht="12.75">
      <c r="A73">
        <v>70</v>
      </c>
      <c r="B73" s="34" t="s">
        <v>686</v>
      </c>
    </row>
    <row r="74" spans="1:2" ht="12.75">
      <c r="A74">
        <v>71</v>
      </c>
      <c r="B74" s="34" t="s">
        <v>687</v>
      </c>
    </row>
    <row r="75" spans="1:2" ht="12.75">
      <c r="A75">
        <v>72</v>
      </c>
      <c r="B75" s="34" t="s">
        <v>688</v>
      </c>
    </row>
    <row r="76" spans="1:2" ht="12.75">
      <c r="A76">
        <v>73</v>
      </c>
      <c r="B76" s="34" t="s">
        <v>689</v>
      </c>
    </row>
    <row r="77" spans="1:2" ht="12.75">
      <c r="A77">
        <v>74</v>
      </c>
      <c r="B77" s="34" t="s">
        <v>690</v>
      </c>
    </row>
    <row r="78" spans="1:2" ht="12.75">
      <c r="A78">
        <v>75</v>
      </c>
      <c r="B78" s="34" t="s">
        <v>691</v>
      </c>
    </row>
    <row r="79" spans="1:2" ht="12.75">
      <c r="A79">
        <v>76</v>
      </c>
      <c r="B79" s="34" t="s">
        <v>692</v>
      </c>
    </row>
    <row r="80" spans="1:2" ht="12.75">
      <c r="A80">
        <v>77</v>
      </c>
      <c r="B80" s="34" t="s">
        <v>693</v>
      </c>
    </row>
    <row r="81" spans="1:2" ht="12.75">
      <c r="A81">
        <v>78</v>
      </c>
      <c r="B81" s="34" t="s">
        <v>694</v>
      </c>
    </row>
    <row r="82" spans="1:2" ht="12.75">
      <c r="A82">
        <v>79</v>
      </c>
      <c r="B82" s="34" t="s">
        <v>505</v>
      </c>
    </row>
    <row r="83" spans="1:2" ht="12.75">
      <c r="A83">
        <v>80</v>
      </c>
      <c r="B83" s="34" t="s">
        <v>695</v>
      </c>
    </row>
    <row r="84" spans="1:2" ht="12.75">
      <c r="A84">
        <v>81</v>
      </c>
      <c r="B84" s="34" t="s">
        <v>506</v>
      </c>
    </row>
    <row r="85" spans="1:2" ht="12.75">
      <c r="A85">
        <v>82</v>
      </c>
      <c r="B85" s="34" t="s">
        <v>507</v>
      </c>
    </row>
    <row r="86" spans="1:2" ht="12.75">
      <c r="A86">
        <v>83</v>
      </c>
      <c r="B86" s="34" t="s">
        <v>696</v>
      </c>
    </row>
    <row r="87" spans="1:2" ht="12.75">
      <c r="A87">
        <v>84</v>
      </c>
      <c r="B87" s="34" t="s">
        <v>697</v>
      </c>
    </row>
    <row r="88" spans="1:2" ht="12.75">
      <c r="A88">
        <v>85</v>
      </c>
      <c r="B88" s="34" t="s">
        <v>698</v>
      </c>
    </row>
    <row r="89" spans="1:2" ht="12.75">
      <c r="A89">
        <v>86</v>
      </c>
      <c r="B89" s="34" t="s">
        <v>699</v>
      </c>
    </row>
    <row r="90" spans="1:2" ht="12.75">
      <c r="A90">
        <v>87</v>
      </c>
      <c r="B90" s="34" t="s">
        <v>508</v>
      </c>
    </row>
    <row r="91" spans="1:2" ht="12.75">
      <c r="A91">
        <v>88</v>
      </c>
      <c r="B91" s="34" t="s">
        <v>700</v>
      </c>
    </row>
    <row r="92" spans="1:2" ht="12.75">
      <c r="A92">
        <v>89</v>
      </c>
      <c r="B92" s="34" t="s">
        <v>701</v>
      </c>
    </row>
    <row r="93" ht="12.75">
      <c r="A93">
        <v>90</v>
      </c>
    </row>
    <row r="94" spans="1:2" ht="12.75">
      <c r="A94">
        <v>91</v>
      </c>
      <c r="B94" s="34" t="s">
        <v>702</v>
      </c>
    </row>
    <row r="95" spans="1:2" ht="12.75">
      <c r="A95">
        <v>92</v>
      </c>
      <c r="B95" s="34" t="s">
        <v>703</v>
      </c>
    </row>
    <row r="96" spans="1:2" ht="12.75">
      <c r="A96">
        <v>93</v>
      </c>
      <c r="B96" s="34" t="s">
        <v>509</v>
      </c>
    </row>
    <row r="97" spans="1:2" ht="12.75">
      <c r="A97">
        <v>94</v>
      </c>
      <c r="B97" s="34" t="s">
        <v>510</v>
      </c>
    </row>
    <row r="98" spans="1:2" ht="12.75">
      <c r="A98">
        <v>95</v>
      </c>
      <c r="B98" s="34" t="s">
        <v>704</v>
      </c>
    </row>
    <row r="99" spans="1:2" ht="12.75">
      <c r="A99">
        <v>96</v>
      </c>
      <c r="B99" s="34" t="s">
        <v>705</v>
      </c>
    </row>
    <row r="100" spans="1:2" ht="12.75">
      <c r="A100">
        <v>97</v>
      </c>
      <c r="B100" s="34" t="s">
        <v>706</v>
      </c>
    </row>
    <row r="101" ht="12.75">
      <c r="A101">
        <v>98</v>
      </c>
    </row>
    <row r="102" spans="1:2" ht="12.75">
      <c r="A102">
        <v>99</v>
      </c>
      <c r="B102" s="32" t="s">
        <v>707</v>
      </c>
    </row>
    <row r="103" ht="12.75">
      <c r="A103">
        <v>100</v>
      </c>
    </row>
    <row r="104" spans="1:2" ht="12.75">
      <c r="A104">
        <v>101</v>
      </c>
      <c r="B104" s="32" t="s">
        <v>708</v>
      </c>
    </row>
    <row r="105" ht="12.75">
      <c r="A105">
        <v>102</v>
      </c>
    </row>
    <row r="106" spans="1:2" ht="12.75">
      <c r="A106">
        <v>103</v>
      </c>
      <c r="B106" s="34" t="s">
        <v>709</v>
      </c>
    </row>
    <row r="107" spans="1:2" ht="12.75">
      <c r="A107">
        <v>104</v>
      </c>
      <c r="B107" s="34" t="s">
        <v>710</v>
      </c>
    </row>
    <row r="108" spans="1:2" ht="12.75">
      <c r="A108">
        <v>105</v>
      </c>
      <c r="B108" s="34" t="s">
        <v>711</v>
      </c>
    </row>
    <row r="109" ht="12.75">
      <c r="A109">
        <v>106</v>
      </c>
    </row>
    <row r="110" ht="12.75">
      <c r="A110">
        <v>107</v>
      </c>
    </row>
    <row r="111" spans="1:2" ht="12.75">
      <c r="A111">
        <v>108</v>
      </c>
      <c r="B111" s="34" t="s">
        <v>712</v>
      </c>
    </row>
    <row r="112" spans="1:2" ht="12.75">
      <c r="A112">
        <v>109</v>
      </c>
      <c r="B112" s="34" t="s">
        <v>713</v>
      </c>
    </row>
    <row r="113" spans="1:2" ht="12.75">
      <c r="A113">
        <v>110</v>
      </c>
      <c r="B113" s="34" t="s">
        <v>714</v>
      </c>
    </row>
    <row r="114" ht="12.75">
      <c r="A114">
        <v>111</v>
      </c>
    </row>
    <row r="115" spans="1:2" ht="12.75">
      <c r="A115">
        <v>112</v>
      </c>
      <c r="B115" s="32" t="s">
        <v>715</v>
      </c>
    </row>
    <row r="116" ht="12.75">
      <c r="A116">
        <v>113</v>
      </c>
    </row>
    <row r="117" spans="1:2" ht="12.75">
      <c r="A117">
        <v>114</v>
      </c>
      <c r="B117" s="32" t="s">
        <v>716</v>
      </c>
    </row>
    <row r="118" ht="12.75">
      <c r="A118">
        <v>115</v>
      </c>
    </row>
    <row r="119" ht="12.75">
      <c r="A119">
        <v>116</v>
      </c>
    </row>
    <row r="120" spans="1:2" ht="12.75">
      <c r="A120">
        <v>117</v>
      </c>
      <c r="B120" s="32" t="s">
        <v>511</v>
      </c>
    </row>
  </sheetData>
  <sheetProtection/>
  <hyperlinks>
    <hyperlink ref="B4" r:id="rId1" display="http://www.institutochihuahuensedelamujer.gob.mx/Fracciones/FIX/25-4-2017-FIX-CA20170001.pdf"/>
    <hyperlink ref="B5" r:id="rId2" display="http://www.institutochihuahuensedelamujer.gob.mx/Fracciones/FIX/25-4-2017-FIX-CA20170002.pdf"/>
    <hyperlink ref="B6" r:id="rId3" display="http://www.institutochihuahuensedelamujer.gob.mx/Fracciones/FIX/25-4-2017-FIX-CA20170003.pdf"/>
    <hyperlink ref="B7" r:id="rId4" display="http://www.institutochihuahuensedelamujer.gob.mx/Fracciones/FIX/25-4-2017-FIX-CA20170004.pdf"/>
    <hyperlink ref="B14" r:id="rId5" display="http://www.institutochihuahuensedelamujer.gob.mx/Fracciones/FIX/25-4-2017-FIX-CA20170011.pdf"/>
    <hyperlink ref="B15" r:id="rId6" display="http://www.institutochihuahuensedelamujer.gob.mx/Fracciones/FIX/25-4-2017-FIX-CA20170012.pdf"/>
    <hyperlink ref="B16" r:id="rId7" display="http://www.institutochihuahuensedelamujer.gob.mx/Fracciones/FIX/25-4-2017-FIX-CA20170013.pdf"/>
    <hyperlink ref="B17" r:id="rId8" display="http://www.institutochihuahuensedelamujer.gob.mx/Fracciones/FIX/25-4-2017-FIX-CA20170014.pdf"/>
    <hyperlink ref="B18" r:id="rId9" display="http://www.institutochihuahuensedelamujer.gob.mx/Fracciones/FIX/25-4-2017-FIX-CA20170015.pdf"/>
    <hyperlink ref="B19" r:id="rId10" display="http://www.institutochihuahuensedelamujer.gob.mx/Fracciones/FIX/25-4-2017-FIX-CA20170016.pdf"/>
    <hyperlink ref="B20" r:id="rId11" display="http://www.institutochihuahuensedelamujer.gob.mx/Fracciones/FIX/25-4-2017-FIX-CA20170017.pdf"/>
    <hyperlink ref="B21" r:id="rId12" display="http://www.institutochihuahuensedelamujer.gob.mx/Fracciones/FIX/25-4-2017-FIX-CA20170018.pdf"/>
    <hyperlink ref="B22" r:id="rId13" display="http://www.institutochihuahuensedelamujer.gob.mx/Fracciones/FIX/25-4-2017-FIX-CA20170019.pdf"/>
    <hyperlink ref="B23" r:id="rId14" display="http://www.institutochihuahuensedelamujer.gob.mx/Fracciones/FIX/25-4-2017-FIX-CA20170020.pdf"/>
    <hyperlink ref="B24" r:id="rId15" display="http://www.institutochihuahuensedelamujer.gob.mx/Fracciones/FIX/25-4-2017-FIX-CA20170021.pdf"/>
    <hyperlink ref="B25" r:id="rId16" display="http://www.institutochihuahuensedelamujer.gob.mx/Fracciones/FIX/25-4-2017-FIX-CA20170022.pdf"/>
    <hyperlink ref="B26" r:id="rId17" display="http://www.institutochihuahuensedelamujer.gob.mx/Fracciones/FIX/25-4-2017-FIX-CA20170023.pdf"/>
    <hyperlink ref="B27" r:id="rId18" display="http://www.institutochihuahuensedelamujer.gob.mx/Fracciones/FIX/25-4-2017-FIX-CA20170024.pdf"/>
    <hyperlink ref="B28" r:id="rId19" display="http://www.institutochihuahuensedelamujer.gob.mx/Fracciones/FIX/25-4-2017-FIX-CA20170025.pdf"/>
    <hyperlink ref="B29" r:id="rId20" display="http://www.institutochihuahuensedelamujer.gob.mx/Fracciones/FIX/25-4-2017-FIX-CA20170026.pdf"/>
    <hyperlink ref="B30" r:id="rId21" display="http://www.institutochihuahuensedelamujer.gob.mx/Fracciones/FIX/25-4-2017-FIX-CA20170027.pdf"/>
    <hyperlink ref="B32" r:id="rId22" display="http://www.institutochihuahuensedelamujer.gob.mx/Fracciones/FIX/25-4-2017-FIX-CA20170029.pdf"/>
    <hyperlink ref="B33" r:id="rId23" display="http://www.institutochihuahuensedelamujer.gob.mx/Fracciones/FIX/25-4-2017-FIX-CA20170030.pdf"/>
    <hyperlink ref="B34" r:id="rId24" display="http://www.institutochihuahuensedelamujer.gob.mx/Fracciones/FIX/25-4-2017-FIX-CA20170031.pdf"/>
    <hyperlink ref="B35" r:id="rId25" display="http://www.institutochihuahuensedelamujer.gob.mx/Fracciones/FIX/25-4-2017-FIX-CA20170032.pdf"/>
    <hyperlink ref="B36" r:id="rId26" display="http://www.institutochihuahuensedelamujer.gob.mx/Fracciones/FIX/25-4-2017-FIX-CA20170033.pdf"/>
    <hyperlink ref="B37" r:id="rId27" display="http://www.institutochihuahuensedelamujer.gob.mx/Fracciones/FIX/25-4-2017-FIX-CA20170034.pdf"/>
    <hyperlink ref="B38" r:id="rId28" display="http://www.institutochihuahuensedelamujer.gob.mx/Fracciones/FIX/25-4-2017-FIX-CA20170035.pdf"/>
    <hyperlink ref="B39" r:id="rId29" display="http://www.institutochihuahuensedelamujer.gob.mx/Fracciones/FIX/25-4-2017-FIX-CA20170036.pdf"/>
    <hyperlink ref="B40" r:id="rId30" display="http://www.institutochihuahuensedelamujer.gob.mx/Fracciones/FIX/25-4-2017-FIX-CA20170037.pdf"/>
    <hyperlink ref="B41" r:id="rId31" display="http://www.institutochihuahuensedelamujer.gob.mx/Fracciones/FIX/25-4-2017-FIX-CA20170038.pdf"/>
    <hyperlink ref="B42" r:id="rId32" display="http://www.institutochihuahuensedelamujer.gob.mx/Fracciones/FIX/25-4-2017-FIX-CA20170039.pdf"/>
    <hyperlink ref="B43" r:id="rId33" display="http://www.institutochihuahuensedelamujer.gob.mx/Fracciones/FIX/25-4-2017-FIX-CA20170040.pdf"/>
    <hyperlink ref="B44" r:id="rId34" display="http://www.institutochihuahuensedelamujer.gob.mx/Fracciones/FIX/25-4-2017-FIX-CA20170041.pdf"/>
    <hyperlink ref="B45" r:id="rId35" display="http://www.institutochihuahuensedelamujer.gob.mx/Fracciones/FIX/25-4-2017-FIX-CA20170042.pdf"/>
    <hyperlink ref="B46" r:id="rId36" display="http://www.institutochihuahuensedelamujer.gob.mx/Fracciones/FIX/25-4-2017-FIX-CA20170043.pdf"/>
    <hyperlink ref="B47" r:id="rId37" display="http://www.institutochihuahuensedelamujer.gob.mx/Fracciones/FIX/25-4-2017-FIX-CA20170044.pdf"/>
    <hyperlink ref="B48" r:id="rId38" display="http://www.institutochihuahuensedelamujer.gob.mx/Fracciones/FIX/25-4-2017-FIX-CA20170045.pdf"/>
    <hyperlink ref="B49" r:id="rId39" display="http://www.institutochihuahuensedelamujer.gob.mx/Fracciones/FIX/25-4-2017-FIX-CA20170046.pdf"/>
    <hyperlink ref="B50" r:id="rId40" display="http://www.institutochihuahuensedelamujer.gob.mx/Fracciones/FIX/25-4-2017-FIX-CA20170047.pdf"/>
    <hyperlink ref="B51" r:id="rId41" display="http://www.institutochihuahuensedelamujer.gob.mx/Fracciones/FIX/25-4-2017-FIX-CA20170048.pdf"/>
    <hyperlink ref="B102" r:id="rId42" display="http://www.institutochihuahuensedelamujer.gob.mx/Fracciones/FIX/25-4-2017-FIX-CA20170099.pdf"/>
    <hyperlink ref="B104" r:id="rId43" display="http://www.institutochihuahuensedelamujer.gob.mx/Fracciones/FIX/25-4-2017-FIX-CA20170101.pdf"/>
    <hyperlink ref="B115" r:id="rId44" display="http://www.institutochihuahuensedelamujer.gob.mx/Fracciones/FIX/25-4-2017-FIX-CA20170112.pdf"/>
    <hyperlink ref="B117" r:id="rId45" display="http://www.institutochihuahuensedelamujer.gob.mx/Fracciones/FIX/25-4-2017-FIX-CA20170114.pdf"/>
    <hyperlink ref="B120" r:id="rId46" display="http://www.institutochihuahuensedelamujer.gob.mx/Fracciones/FIX/25-4-2017-FIX-CA20170117.pdf"/>
    <hyperlink ref="B8" r:id="rId47" display="http://www.institutochihuahuensedelamujer.gob.mx/Fracciones/FIX/25-4-2017-FIX-CA20170005.pdf"/>
    <hyperlink ref="B9" r:id="rId48" display="http://www.institutochihuahuensedelamujer.gob.mx/Fracciones/FIX/25-4-2017-FIX-CA20170006.pdf"/>
    <hyperlink ref="B10" r:id="rId49" display="http://www.institutochihuahuensedelamujer.gob.mx/Fracciones/FIX/25-4-2017-FIX-CA20170007.pdf"/>
    <hyperlink ref="B11" r:id="rId50" display="http://www.institutochihuahuensedelamujer.gob.mx/Fracciones/FIX/25-4-2017-FIX-CA20170008.pdf"/>
    <hyperlink ref="B12" r:id="rId51" display="http://www.institutochihuahuensedelamujer.gob.mx/Fracciones/FIX/25-4-2017-FIX-CA20170009.pdf"/>
    <hyperlink ref="B13" r:id="rId52" display="http://www.institutochihuahuensedelamujer.gob.mx/Fracciones/FIX/25-4-2017-FIX-CA20170010.pdf"/>
    <hyperlink ref="B52" r:id="rId53" display="http://www.institutochihuahuensedelamujer.gob.mx/Fracciones/FIX/25-4-2017-FIX-CA20170049.pdf"/>
    <hyperlink ref="B53" r:id="rId54" display="http://www.institutochihuahuensedelamujer.gob.mx/Fracciones/FIX/25-4-2017-FIX-CA20170050.pdf"/>
    <hyperlink ref="B54" r:id="rId55" display="http://www.institutochihuahuensedelamujer.gob.mx/Fracciones/FIX/25-4-2017-FIX-CA20170051.pdf"/>
    <hyperlink ref="B55" r:id="rId56" display="http://www.institutochihuahuensedelamujer.gob.mx/Fracciones/FIX/25-4-2017-FIX-CA20170052.pdf"/>
    <hyperlink ref="B56" r:id="rId57" display="http://www.institutochihuahuensedelamujer.gob.mx/Fracciones/FIX/25-4-2017-FIX-CA20170053.pdf"/>
    <hyperlink ref="B57" r:id="rId58" display="http://www.institutochihuahuensedelamujer.gob.mx/Fracciones/FIX/25-4-2017-FIX-CA20170054.pdf"/>
    <hyperlink ref="B58" r:id="rId59" display="http://www.institutochihuahuensedelamujer.gob.mx/Fracciones/FIX/25-4-2017-FIX-CA20170055.pdf"/>
    <hyperlink ref="B59" r:id="rId60" display="http://www.institutochihuahuensedelamujer.gob.mx/Fracciones/FIX/25-4-2017-FIX-CA20170056.pdf"/>
    <hyperlink ref="B60" r:id="rId61" display="http://www.institutochihuahuensedelamujer.gob.mx/Fracciones/FIX/25-4-2017-FIX-CA20170057.pdf"/>
    <hyperlink ref="B61" r:id="rId62" display="http://www.institutochihuahuensedelamujer.gob.mx/Fracciones/FIX/25-4-2017-FIX-CA20170058.pdf"/>
    <hyperlink ref="B62" r:id="rId63" display="http://www.institutochihuahuensedelamujer.gob.mx/Fracciones/FIX/25-4-2017-FIX-CA20170059.pdf"/>
    <hyperlink ref="B63" r:id="rId64" display="http://www.institutochihuahuensedelamujer.gob.mx/Fracciones/FIX/25-4-2017-FIX-CA20170060.pdf"/>
    <hyperlink ref="B64" r:id="rId65" display="http://www.institutochihuahuensedelamujer.gob.mx/Fracciones/FIX/25-4-2017-FIX-CA20170061.pdf"/>
    <hyperlink ref="B65" r:id="rId66" display="http://www.institutochihuahuensedelamujer.gob.mx/Fracciones/FIX/25-4-2017-FIX-CA20170062.pdf"/>
    <hyperlink ref="B66" r:id="rId67" display="http://www.institutochihuahuensedelamujer.gob.mx/Fracciones/FIX/25-4-2017-FIX-CA20170063.pdf"/>
    <hyperlink ref="B67" r:id="rId68" display="http://www.institutochihuahuensedelamujer.gob.mx/Fracciones/FIX/25-4-2017-FIX-CA20170064.pdf"/>
    <hyperlink ref="B68" r:id="rId69" display="http://www.institutochihuahuensedelamujer.gob.mx/Fracciones/FIX/25-4-2017-FIX-CA20170065.pdf"/>
    <hyperlink ref="B69" r:id="rId70" display="http://www.institutochihuahuensedelamujer.gob.mx/Fracciones/FIX/25-4-2017-FIX-CA20170066.pdf"/>
    <hyperlink ref="B70" r:id="rId71" display="http://www.institutochihuahuensedelamujer.gob.mx/Fracciones/FIX/25-4-2017-FIX-CA20170067.pdf"/>
    <hyperlink ref="B71" r:id="rId72" display="http://www.institutochihuahuensedelamujer.gob.mx/Fracciones/FIX/25-4-2017-FIX-CA20170068.pdf"/>
    <hyperlink ref="B72" r:id="rId73" display="http://www.institutochihuahuensedelamujer.gob.mx/Fracciones/FIX/25-4-2017-FIX-CA20170069.pdf"/>
    <hyperlink ref="B73" r:id="rId74" display="http://www.institutochihuahuensedelamujer.gob.mx/Fracciones/FIX/25-4-2017-FIX-CA20170070.pdf"/>
    <hyperlink ref="B74" r:id="rId75" display="http://www.institutochihuahuensedelamujer.gob.mx/Fracciones/FIX/25-4-2017-FIX-CA20170071.pdf"/>
    <hyperlink ref="B75" r:id="rId76" display="http://www.institutochihuahuensedelamujer.gob.mx/Fracciones/FIX/25-4-2017-FIX-CA20170072.pdf"/>
    <hyperlink ref="B76" r:id="rId77" display="http://www.institutochihuahuensedelamujer.gob.mx/Fracciones/FIX/25-4-2017-FIX-CA20170073.pdf"/>
    <hyperlink ref="B77" r:id="rId78" display="http://www.institutochihuahuensedelamujer.gob.mx/Fracciones/FIX/25-4-2017-FIX-CA20170074.pdf"/>
    <hyperlink ref="B78" r:id="rId79" display="http://www.institutochihuahuensedelamujer.gob.mx/Fracciones/FIX/25-4-2017-FIX-CA20170075.pdf"/>
    <hyperlink ref="B79" r:id="rId80" display="http://www.institutochihuahuensedelamujer.gob.mx/Fracciones/FIX/25-4-2017-FIX-CA20170076.pdf"/>
    <hyperlink ref="B80" r:id="rId81" display="http://www.institutochihuahuensedelamujer.gob.mx/Fracciones/FIX/25-4-2017-FIX-CA20170077.pdf"/>
    <hyperlink ref="B81" r:id="rId82" display="http://www.institutochihuahuensedelamujer.gob.mx/Fracciones/FIX/25-4-2017-FIX-CA20170078.pdf"/>
    <hyperlink ref="B82" r:id="rId83" display="http://www.institutochihuahuensedelamujer.gob.mx/Fracciones/FIX/25-4-2017-FIX-CA20170079.pdf"/>
    <hyperlink ref="B83" r:id="rId84" display="http://www.institutochihuahuensedelamujer.gob.mx/Fracciones/FIX/25-4-2017-FIX-CA20170080.pdf"/>
    <hyperlink ref="B84" r:id="rId85" display="http://www.institutochihuahuensedelamujer.gob.mx/Fracciones/FIX/25-4-2017-FIX-CA20170081.pdf"/>
    <hyperlink ref="B85" r:id="rId86" display="http://www.institutochihuahuensedelamujer.gob.mx/Fracciones/FIX/25-4-2017-FIX-CA20170082.pdf"/>
    <hyperlink ref="B86" r:id="rId87" display="http://www.institutochihuahuensedelamujer.gob.mx/Fracciones/FIX/25-4-2017-FIX-CA20170083.pdf"/>
    <hyperlink ref="B87" r:id="rId88" display="http://www.institutochihuahuensedelamujer.gob.mx/Fracciones/FIX/25-4-2017-FIX-CA20170084.pdf"/>
    <hyperlink ref="B88" r:id="rId89" display="http://www.institutochihuahuensedelamujer.gob.mx/Fracciones/FIX/25-4-2017-FIX-CA20170085.pdf"/>
    <hyperlink ref="B89" r:id="rId90" display="http://www.institutochihuahuensedelamujer.gob.mx/Fracciones/FIX/25-4-2017-FIX-CA20170086.pdf"/>
    <hyperlink ref="B90" r:id="rId91" display="http://www.institutochihuahuensedelamujer.gob.mx/Fracciones/FIX/25-4-2017-FIX-CA20170087.pdf"/>
    <hyperlink ref="B91" r:id="rId92" display="http://www.institutochihuahuensedelamujer.gob.mx/Fracciones/FIX/25-4-2017-FIX-CA20170088.pdf"/>
    <hyperlink ref="B92" r:id="rId93" display="http://www.institutochihuahuensedelamujer.gob.mx/Fracciones/FIX/25-4-2017-FIX-CA20170089.pdf"/>
    <hyperlink ref="B94" r:id="rId94" display="http://www.institutochihuahuensedelamujer.gob.mx/Fracciones/FIX/25-4-2017-FIX-CA20170091.pdf"/>
    <hyperlink ref="B95" r:id="rId95" display="http://www.institutochihuahuensedelamujer.gob.mx/Fracciones/FIX/25-4-2017-FIX-CA20170092.pdf"/>
    <hyperlink ref="B96" r:id="rId96" display="http://www.institutochihuahuensedelamujer.gob.mx/Fracciones/FIX/25-4-2017-FIX-CA20170093.pdf"/>
    <hyperlink ref="B97" r:id="rId97" display="http://www.institutochihuahuensedelamujer.gob.mx/Fracciones/FIX/25-4-2017-FIX-CA20170094.pdf"/>
    <hyperlink ref="B98" r:id="rId98" display="http://www.institutochihuahuensedelamujer.gob.mx/Fracciones/FIX/25-4-2017-FIX-CA20170095.pdf"/>
    <hyperlink ref="B99" r:id="rId99" display="http://www.institutochihuahuensedelamujer.gob.mx/Fracciones/FIX/25-4-2017-FIX-CA20170096.pdf"/>
    <hyperlink ref="B100" r:id="rId100" display="http://www.institutochihuahuensedelamujer.gob.mx/Fracciones/FIX/25-4-2017-FIX-CA20170097.pdf"/>
    <hyperlink ref="B106" r:id="rId101" display="http://www.institutochihuahuensedelamujer.gob.mx/Fracciones/FIX/25-4-2017-FIX-CA20170103.pdf"/>
    <hyperlink ref="B107" r:id="rId102" display="http://www.institutochihuahuensedelamujer.gob.mx/Fracciones/FIX/25-4-2017-FIX-CA20170104.pdf"/>
    <hyperlink ref="B108" r:id="rId103" display="http://www.institutochihuahuensedelamujer.gob.mx/Fracciones/FIX/25-4-2017-FIX-CA20170105.pdf"/>
    <hyperlink ref="B111" r:id="rId104" display="http://www.institutochihuahuensedelamujer.gob.mx/Fracciones/FIX/25-4-2017-FIX-CA20170108.pdf"/>
    <hyperlink ref="B112" r:id="rId105" display="http://www.institutochihuahuensedelamujer.gob.mx/Fracciones/FIX/25-4-2017-FIX-CA20170109.pdf"/>
    <hyperlink ref="B113" r:id="rId106" display="http://www.institutochihuahuensedelamujer.gob.mx/Fracciones/FIX/25-4-2017-FIX-CA20170110.pdf"/>
  </hyperlinks>
  <printOptions/>
  <pageMargins left="0.75" right="0.75" top="1" bottom="1" header="0.5" footer="0.5"/>
  <pageSetup horizontalDpi="300" verticalDpi="300" orientation="portrait" r:id="rId107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33" t="s">
        <v>620</v>
      </c>
    </row>
  </sheetData>
  <sheetProtection/>
  <hyperlinks>
    <hyperlink ref="B4" r:id="rId1" display="http://www.institutochihuahuensedelamujer.gob.mx/Fracciones/FIX/27-4-2017-FIX-Normas-viaticos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ICHMUJER-01</cp:lastModifiedBy>
  <dcterms:modified xsi:type="dcterms:W3CDTF">2017-05-09T17:46:31Z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